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200" windowHeight="7245" activeTab="1"/>
  </bookViews>
  <sheets>
    <sheet name="Понедельник 1" sheetId="1" r:id="rId1"/>
    <sheet name="Вторник 1 " sheetId="4" r:id="rId2"/>
    <sheet name="Среда 1" sheetId="5" r:id="rId3"/>
    <sheet name="Четверг 1 " sheetId="6" r:id="rId4"/>
    <sheet name="Пятница 1 " sheetId="7" r:id="rId5"/>
  </sheets>
  <calcPr calcId="144525"/>
</workbook>
</file>

<file path=xl/calcChain.xml><?xml version="1.0" encoding="utf-8"?>
<calcChain xmlns="http://schemas.openxmlformats.org/spreadsheetml/2006/main">
  <c r="M53" i="7"/>
  <c r="L53"/>
  <c r="K53"/>
  <c r="J53"/>
  <c r="I53"/>
  <c r="H53"/>
  <c r="N52"/>
  <c r="P52"/>
  <c r="G53"/>
  <c r="M51"/>
  <c r="L51"/>
  <c r="K51"/>
  <c r="J51"/>
  <c r="I51"/>
  <c r="H51"/>
  <c r="J49" i="1"/>
  <c r="M49"/>
  <c r="L49"/>
  <c r="K49"/>
  <c r="I49"/>
  <c r="H49"/>
  <c r="G49"/>
  <c r="H43"/>
  <c r="I31" i="6"/>
  <c r="H31"/>
  <c r="J45"/>
  <c r="C17" i="7"/>
  <c r="B17"/>
  <c r="C17" i="6"/>
  <c r="B17"/>
  <c r="C17" i="5"/>
  <c r="B17"/>
  <c r="C17" i="1"/>
  <c r="B17"/>
  <c r="G23"/>
  <c r="H33"/>
  <c r="C17" i="4"/>
  <c r="L57" i="7"/>
  <c r="M57"/>
  <c r="J57"/>
  <c r="I57"/>
  <c r="H57"/>
  <c r="G57"/>
  <c r="G47" i="1"/>
  <c r="H47"/>
  <c r="K47"/>
  <c r="L47"/>
  <c r="M47"/>
  <c r="G25"/>
  <c r="H25"/>
  <c r="I25"/>
  <c r="K25"/>
  <c r="L25"/>
  <c r="M25"/>
  <c r="G27"/>
  <c r="I27"/>
  <c r="J27"/>
  <c r="K27"/>
  <c r="L27"/>
  <c r="M27"/>
  <c r="G29"/>
  <c r="I29"/>
  <c r="J29"/>
  <c r="K29"/>
  <c r="L29"/>
  <c r="M29"/>
  <c r="G31"/>
  <c r="I31"/>
  <c r="J31"/>
  <c r="K31"/>
  <c r="L31"/>
  <c r="M31"/>
  <c r="G33"/>
  <c r="I33"/>
  <c r="J33"/>
  <c r="K33"/>
  <c r="L33"/>
  <c r="M33"/>
  <c r="G35"/>
  <c r="I35"/>
  <c r="J35"/>
  <c r="K35"/>
  <c r="L35"/>
  <c r="M35"/>
  <c r="G37"/>
  <c r="I37"/>
  <c r="J37"/>
  <c r="K37"/>
  <c r="L37"/>
  <c r="M37"/>
  <c r="G39"/>
  <c r="I39"/>
  <c r="J39"/>
  <c r="K39"/>
  <c r="L39"/>
  <c r="M39"/>
  <c r="G41"/>
  <c r="I41"/>
  <c r="J41"/>
  <c r="K41"/>
  <c r="L41"/>
  <c r="M41"/>
  <c r="I43"/>
  <c r="J43"/>
  <c r="K43"/>
  <c r="L43"/>
  <c r="M43"/>
  <c r="H45"/>
  <c r="I45"/>
  <c r="J45"/>
  <c r="L45"/>
  <c r="M45"/>
  <c r="G51"/>
  <c r="H51"/>
  <c r="I51"/>
  <c r="J51"/>
  <c r="K51"/>
  <c r="M51"/>
  <c r="M53" i="5"/>
  <c r="L53"/>
  <c r="K53"/>
  <c r="J53"/>
  <c r="I53"/>
  <c r="H53"/>
  <c r="G23" i="7"/>
  <c r="I35"/>
  <c r="H27"/>
  <c r="H29"/>
  <c r="H33"/>
  <c r="H37"/>
  <c r="I39"/>
  <c r="H41"/>
  <c r="H43"/>
  <c r="G47"/>
  <c r="K49"/>
  <c r="G25"/>
  <c r="H25"/>
  <c r="I25"/>
  <c r="K25"/>
  <c r="L25"/>
  <c r="M25"/>
  <c r="I27"/>
  <c r="J27"/>
  <c r="K27"/>
  <c r="L27"/>
  <c r="M27"/>
  <c r="I29"/>
  <c r="J29"/>
  <c r="K29"/>
  <c r="L29"/>
  <c r="M29"/>
  <c r="G31"/>
  <c r="J31"/>
  <c r="K31"/>
  <c r="L31"/>
  <c r="M31"/>
  <c r="J33"/>
  <c r="K33"/>
  <c r="L33"/>
  <c r="M33"/>
  <c r="J35"/>
  <c r="K35"/>
  <c r="L35"/>
  <c r="M35"/>
  <c r="I37"/>
  <c r="J37"/>
  <c r="K37"/>
  <c r="L37"/>
  <c r="M37"/>
  <c r="G39"/>
  <c r="J39"/>
  <c r="K39"/>
  <c r="L39"/>
  <c r="M39"/>
  <c r="I41"/>
  <c r="J41"/>
  <c r="K41"/>
  <c r="L41"/>
  <c r="M41"/>
  <c r="I43"/>
  <c r="J43"/>
  <c r="K43"/>
  <c r="L43"/>
  <c r="M43"/>
  <c r="G45"/>
  <c r="H45"/>
  <c r="J45"/>
  <c r="K45"/>
  <c r="L45"/>
  <c r="M45"/>
  <c r="H47"/>
  <c r="J47"/>
  <c r="K47"/>
  <c r="L47"/>
  <c r="M47"/>
  <c r="G49"/>
  <c r="H49"/>
  <c r="J49"/>
  <c r="L49"/>
  <c r="M49"/>
  <c r="G55"/>
  <c r="H55"/>
  <c r="I55"/>
  <c r="J55"/>
  <c r="M55"/>
  <c r="G23" i="6"/>
  <c r="J25"/>
  <c r="H29"/>
  <c r="H33"/>
  <c r="H35"/>
  <c r="H37"/>
  <c r="I39"/>
  <c r="H41"/>
  <c r="H43"/>
  <c r="I45"/>
  <c r="G47"/>
  <c r="K49"/>
  <c r="G25"/>
  <c r="H25"/>
  <c r="K25"/>
  <c r="M25"/>
  <c r="G27"/>
  <c r="I27"/>
  <c r="J27"/>
  <c r="K27"/>
  <c r="L27"/>
  <c r="M27"/>
  <c r="G29"/>
  <c r="J29"/>
  <c r="K29"/>
  <c r="L29"/>
  <c r="M29"/>
  <c r="G31"/>
  <c r="J31"/>
  <c r="K31"/>
  <c r="L31"/>
  <c r="M31"/>
  <c r="I33"/>
  <c r="J33"/>
  <c r="K33"/>
  <c r="L33"/>
  <c r="M33"/>
  <c r="G35"/>
  <c r="J35"/>
  <c r="K35"/>
  <c r="L35"/>
  <c r="M35"/>
  <c r="G37"/>
  <c r="I37"/>
  <c r="K37"/>
  <c r="L37"/>
  <c r="M37"/>
  <c r="G39"/>
  <c r="J39"/>
  <c r="K39"/>
  <c r="L39"/>
  <c r="M39"/>
  <c r="G41"/>
  <c r="J41"/>
  <c r="K41"/>
  <c r="L41"/>
  <c r="M41"/>
  <c r="G43"/>
  <c r="I43"/>
  <c r="J43"/>
  <c r="L43"/>
  <c r="M43"/>
  <c r="G45"/>
  <c r="H45"/>
  <c r="K45"/>
  <c r="L45"/>
  <c r="M45"/>
  <c r="H47"/>
  <c r="I47"/>
  <c r="K47"/>
  <c r="L47"/>
  <c r="M47"/>
  <c r="G49"/>
  <c r="H49"/>
  <c r="N48"/>
  <c r="P48"/>
  <c r="I49"/>
  <c r="J49"/>
  <c r="L49"/>
  <c r="M49"/>
  <c r="G51"/>
  <c r="H51"/>
  <c r="I51"/>
  <c r="J51"/>
  <c r="K51"/>
  <c r="L51"/>
  <c r="M51"/>
  <c r="G23" i="5"/>
  <c r="J25"/>
  <c r="G25"/>
  <c r="I25"/>
  <c r="K25"/>
  <c r="L25"/>
  <c r="M25"/>
  <c r="H27"/>
  <c r="G27"/>
  <c r="J27"/>
  <c r="K27"/>
  <c r="L27"/>
  <c r="M27"/>
  <c r="H29"/>
  <c r="I29"/>
  <c r="J29"/>
  <c r="K29"/>
  <c r="L29"/>
  <c r="M29"/>
  <c r="H31"/>
  <c r="I31"/>
  <c r="K31"/>
  <c r="L31"/>
  <c r="M31"/>
  <c r="H33"/>
  <c r="I33"/>
  <c r="K33"/>
  <c r="L33"/>
  <c r="M33"/>
  <c r="H35"/>
  <c r="N34"/>
  <c r="P34"/>
  <c r="G35"/>
  <c r="J35"/>
  <c r="K35"/>
  <c r="L35"/>
  <c r="M35"/>
  <c r="H37"/>
  <c r="I37"/>
  <c r="K37"/>
  <c r="L37"/>
  <c r="M37"/>
  <c r="H39"/>
  <c r="K39"/>
  <c r="L39"/>
  <c r="M39"/>
  <c r="H41"/>
  <c r="G41"/>
  <c r="I41"/>
  <c r="K41"/>
  <c r="L41"/>
  <c r="M41"/>
  <c r="H43"/>
  <c r="G43"/>
  <c r="J43"/>
  <c r="K43"/>
  <c r="L43"/>
  <c r="M43"/>
  <c r="I45"/>
  <c r="H45"/>
  <c r="K45"/>
  <c r="L45"/>
  <c r="M45"/>
  <c r="G47"/>
  <c r="N46"/>
  <c r="P46"/>
  <c r="H47"/>
  <c r="I47"/>
  <c r="K47"/>
  <c r="L47"/>
  <c r="M47"/>
  <c r="G49"/>
  <c r="N48"/>
  <c r="P48"/>
  <c r="H49"/>
  <c r="I49"/>
  <c r="J49"/>
  <c r="L49"/>
  <c r="M49"/>
  <c r="G51"/>
  <c r="H51"/>
  <c r="I51"/>
  <c r="J51"/>
  <c r="K51"/>
  <c r="M51"/>
  <c r="H23"/>
  <c r="I23"/>
  <c r="J23"/>
  <c r="K23"/>
  <c r="L23"/>
  <c r="M23"/>
  <c r="B17" i="4"/>
  <c r="G23"/>
  <c r="J25"/>
  <c r="H27"/>
  <c r="H29"/>
  <c r="H31"/>
  <c r="H33"/>
  <c r="H35"/>
  <c r="H37"/>
  <c r="I39"/>
  <c r="H41"/>
  <c r="H43"/>
  <c r="I45"/>
  <c r="G47"/>
  <c r="K49"/>
  <c r="G25"/>
  <c r="I25"/>
  <c r="K25"/>
  <c r="L25"/>
  <c r="M25"/>
  <c r="I27"/>
  <c r="J27"/>
  <c r="K27"/>
  <c r="L27"/>
  <c r="M27"/>
  <c r="I29"/>
  <c r="J29"/>
  <c r="K29"/>
  <c r="L29"/>
  <c r="M29"/>
  <c r="I31"/>
  <c r="J31"/>
  <c r="K31"/>
  <c r="L31"/>
  <c r="M31"/>
  <c r="I33"/>
  <c r="K33"/>
  <c r="L33"/>
  <c r="M33"/>
  <c r="I35"/>
  <c r="K35"/>
  <c r="L35"/>
  <c r="M35"/>
  <c r="G37"/>
  <c r="J37"/>
  <c r="K37"/>
  <c r="L37"/>
  <c r="M37"/>
  <c r="G39"/>
  <c r="H39"/>
  <c r="K39"/>
  <c r="L39"/>
  <c r="M39"/>
  <c r="G41"/>
  <c r="I41"/>
  <c r="J41"/>
  <c r="L41"/>
  <c r="M41"/>
  <c r="G43"/>
  <c r="I43"/>
  <c r="J43"/>
  <c r="K43"/>
  <c r="L43"/>
  <c r="M43"/>
  <c r="G45"/>
  <c r="H45"/>
  <c r="J45"/>
  <c r="K45"/>
  <c r="L45"/>
  <c r="M45"/>
  <c r="H47"/>
  <c r="I47"/>
  <c r="J47"/>
  <c r="K47"/>
  <c r="N46"/>
  <c r="P46"/>
  <c r="L47"/>
  <c r="M47"/>
  <c r="G49"/>
  <c r="H49"/>
  <c r="I49"/>
  <c r="J49"/>
  <c r="L49"/>
  <c r="M49"/>
  <c r="G51"/>
  <c r="H51"/>
  <c r="I51"/>
  <c r="J51"/>
  <c r="N50"/>
  <c r="P50"/>
  <c r="K51"/>
  <c r="L51"/>
  <c r="M51"/>
  <c r="G45" i="1"/>
  <c r="L51" i="5"/>
  <c r="I39"/>
  <c r="I27"/>
  <c r="I25" i="6"/>
  <c r="G37" i="5"/>
  <c r="N36"/>
  <c r="P36"/>
  <c r="H25"/>
  <c r="N24"/>
  <c r="P24"/>
  <c r="G33" i="6"/>
  <c r="N32"/>
  <c r="P32"/>
  <c r="I41"/>
  <c r="N40"/>
  <c r="P40"/>
  <c r="J25" i="7"/>
  <c r="G29"/>
  <c r="N28"/>
  <c r="P28"/>
  <c r="G41"/>
  <c r="N50" i="5"/>
  <c r="P50"/>
  <c r="G39"/>
  <c r="N38"/>
  <c r="P38"/>
  <c r="J41"/>
  <c r="N40"/>
  <c r="P40"/>
  <c r="K49"/>
  <c r="J39"/>
  <c r="J37"/>
  <c r="G31"/>
  <c r="J31"/>
  <c r="G33"/>
  <c r="I35"/>
  <c r="G45"/>
  <c r="J47"/>
  <c r="G53"/>
  <c r="N52"/>
  <c r="P52"/>
  <c r="J45"/>
  <c r="J33"/>
  <c r="G29"/>
  <c r="N28"/>
  <c r="P28"/>
  <c r="I43"/>
  <c r="N42"/>
  <c r="P42"/>
  <c r="N50" i="6"/>
  <c r="P50"/>
  <c r="H23"/>
  <c r="I23"/>
  <c r="J23"/>
  <c r="K23"/>
  <c r="L23"/>
  <c r="M23"/>
  <c r="L25"/>
  <c r="N24"/>
  <c r="P24"/>
  <c r="I35"/>
  <c r="N34"/>
  <c r="P34"/>
  <c r="K43"/>
  <c r="J47"/>
  <c r="N46"/>
  <c r="P46"/>
  <c r="I29"/>
  <c r="N28"/>
  <c r="P28"/>
  <c r="H39"/>
  <c r="N38"/>
  <c r="P38"/>
  <c r="N30"/>
  <c r="P30"/>
  <c r="H27"/>
  <c r="N26"/>
  <c r="P26"/>
  <c r="J37"/>
  <c r="N36"/>
  <c r="P36"/>
  <c r="N24" i="7"/>
  <c r="P24"/>
  <c r="N44" i="6"/>
  <c r="P44"/>
  <c r="N42"/>
  <c r="P42"/>
  <c r="I31" i="7"/>
  <c r="G33"/>
  <c r="H23"/>
  <c r="I23"/>
  <c r="J23"/>
  <c r="K23"/>
  <c r="L23"/>
  <c r="M23"/>
  <c r="H31"/>
  <c r="N30"/>
  <c r="P30"/>
  <c r="I45"/>
  <c r="N44"/>
  <c r="P44"/>
  <c r="I49"/>
  <c r="N48"/>
  <c r="P48"/>
  <c r="K57"/>
  <c r="G27"/>
  <c r="N26"/>
  <c r="P26"/>
  <c r="L55"/>
  <c r="G43"/>
  <c r="N42"/>
  <c r="P42"/>
  <c r="I33"/>
  <c r="N32"/>
  <c r="P32"/>
  <c r="N44" i="4"/>
  <c r="P44"/>
  <c r="N42"/>
  <c r="P42"/>
  <c r="N26" i="5"/>
  <c r="P26"/>
  <c r="G37" i="7"/>
  <c r="N36"/>
  <c r="P36"/>
  <c r="N44" i="5"/>
  <c r="P44"/>
  <c r="N32"/>
  <c r="P32"/>
  <c r="N30"/>
  <c r="P30"/>
  <c r="P23" i="6"/>
  <c r="P20"/>
  <c r="P23" i="5"/>
  <c r="P20"/>
  <c r="J35" i="4"/>
  <c r="G27"/>
  <c r="N26"/>
  <c r="P26"/>
  <c r="K41"/>
  <c r="N40"/>
  <c r="P40"/>
  <c r="H23"/>
  <c r="I23"/>
  <c r="J23"/>
  <c r="K23"/>
  <c r="L23"/>
  <c r="M23"/>
  <c r="G33"/>
  <c r="N32"/>
  <c r="P32"/>
  <c r="J33"/>
  <c r="J39"/>
  <c r="N38"/>
  <c r="P38"/>
  <c r="I37"/>
  <c r="N36"/>
  <c r="P36"/>
  <c r="H25"/>
  <c r="N24"/>
  <c r="P24"/>
  <c r="G35"/>
  <c r="N34"/>
  <c r="P34"/>
  <c r="G29"/>
  <c r="N28"/>
  <c r="P28"/>
  <c r="G31"/>
  <c r="N30"/>
  <c r="P30"/>
  <c r="N48"/>
  <c r="P48"/>
  <c r="N48" i="1"/>
  <c r="P48"/>
  <c r="J25"/>
  <c r="N24"/>
  <c r="P24"/>
  <c r="I47"/>
  <c r="N46"/>
  <c r="P46"/>
  <c r="H37"/>
  <c r="H23"/>
  <c r="I23"/>
  <c r="J23"/>
  <c r="K23"/>
  <c r="L23"/>
  <c r="M23"/>
  <c r="N36"/>
  <c r="P36"/>
  <c r="H35"/>
  <c r="H39"/>
  <c r="K45"/>
  <c r="N44"/>
  <c r="P44"/>
  <c r="N38"/>
  <c r="P38"/>
  <c r="H27"/>
  <c r="N26"/>
  <c r="P26"/>
  <c r="L51"/>
  <c r="N50"/>
  <c r="P50"/>
  <c r="N34"/>
  <c r="P34"/>
  <c r="N32"/>
  <c r="P32"/>
  <c r="H29"/>
  <c r="N28"/>
  <c r="P28"/>
  <c r="H31"/>
  <c r="N30"/>
  <c r="P30"/>
  <c r="G43"/>
  <c r="N42"/>
  <c r="P42"/>
  <c r="H41"/>
  <c r="N40"/>
  <c r="P40"/>
  <c r="P20"/>
  <c r="N40" i="7"/>
  <c r="P40"/>
  <c r="H39"/>
  <c r="N38"/>
  <c r="P38"/>
  <c r="I47"/>
  <c r="N46"/>
  <c r="P46"/>
  <c r="H35"/>
  <c r="G51"/>
  <c r="N50"/>
  <c r="P50"/>
  <c r="K55"/>
  <c r="N54"/>
  <c r="P54"/>
  <c r="G35"/>
  <c r="N34"/>
  <c r="P34"/>
  <c r="N56"/>
  <c r="P56"/>
  <c r="P23"/>
  <c r="P20"/>
  <c r="P23" i="4"/>
  <c r="P20"/>
</calcChain>
</file>

<file path=xl/sharedStrings.xml><?xml version="1.0" encoding="utf-8"?>
<sst xmlns="http://schemas.openxmlformats.org/spreadsheetml/2006/main" count="362" uniqueCount="115">
  <si>
    <t>Льготная категория</t>
  </si>
  <si>
    <t>Заявлено</t>
  </si>
  <si>
    <t>Фактически</t>
  </si>
  <si>
    <t>1-4 классы</t>
  </si>
  <si>
    <t>ИТОГО</t>
  </si>
  <si>
    <t>КОЛИЧЕСТВО ПРОДУКТОВ ПИТАНИЯ,  ПОДЛЕЖАЩЕЕ ЗАКЛАДКЕ В БЛЮДО</t>
  </si>
  <si>
    <t>хлеб пшеничный в\с</t>
  </si>
  <si>
    <t>Стоимость 1 порции</t>
  </si>
  <si>
    <t>Кол-во продуктов (кг)</t>
  </si>
  <si>
    <t>Цена, рос.руб</t>
  </si>
  <si>
    <t>Сумма, рос.руб</t>
  </si>
  <si>
    <t>Наименование продуктов</t>
  </si>
  <si>
    <t>Ед. изм.</t>
  </si>
  <si>
    <t>кг</t>
  </si>
  <si>
    <t>Теоритический выход блюда (грамм)</t>
  </si>
  <si>
    <t>200</t>
  </si>
  <si>
    <t>Фактический выход блюда (грамм)</t>
  </si>
  <si>
    <t>Продукты питания</t>
  </si>
  <si>
    <t>Лук</t>
  </si>
  <si>
    <t>Морковь</t>
  </si>
  <si>
    <t>Масло растительное</t>
  </si>
  <si>
    <t>Соль</t>
  </si>
  <si>
    <t>Томатная паста</t>
  </si>
  <si>
    <t>Мука пшеничная</t>
  </si>
  <si>
    <t>Филе куриное</t>
  </si>
  <si>
    <t>Сахар</t>
  </si>
  <si>
    <t>Капуста тушеная с мясом птицы</t>
  </si>
  <si>
    <t>код</t>
  </si>
  <si>
    <t>Хлеб пшеничный</t>
  </si>
  <si>
    <t>Капуста белокачанная</t>
  </si>
  <si>
    <t>30</t>
  </si>
  <si>
    <t>150</t>
  </si>
  <si>
    <t>80</t>
  </si>
  <si>
    <t>КОДЫ</t>
  </si>
  <si>
    <t>Форма</t>
  </si>
  <si>
    <t>0504202</t>
  </si>
  <si>
    <t>Дата</t>
  </si>
  <si>
    <t>16.02.2023г.</t>
  </si>
  <si>
    <t>ИКЮЛ</t>
  </si>
  <si>
    <t>Утверждаю</t>
  </si>
  <si>
    <t xml:space="preserve">                                                                            к Методическим указаниям по применению форм первичных(сводных)учетных документов и</t>
  </si>
  <si>
    <t xml:space="preserve">                                                                           формированию регистров бухгалтерского учетаорганизации бюджетной сферы (пункт 18,44)</t>
  </si>
  <si>
    <t xml:space="preserve">                                                                            Приложение 8</t>
  </si>
  <si>
    <t>Масло сливочное</t>
  </si>
  <si>
    <t>Молоко</t>
  </si>
  <si>
    <t>Фрукты (банан)</t>
  </si>
  <si>
    <t>Салат из белокачанной капусты</t>
  </si>
  <si>
    <t>Пюре картофельное</t>
  </si>
  <si>
    <t>Рыба тушенная в томате с овощами</t>
  </si>
  <si>
    <t>Ряженка</t>
  </si>
  <si>
    <t>Печенье</t>
  </si>
  <si>
    <t>Картофель</t>
  </si>
  <si>
    <t>Рыба с/м</t>
  </si>
  <si>
    <t>50</t>
  </si>
  <si>
    <t>70</t>
  </si>
  <si>
    <t>10</t>
  </si>
  <si>
    <t>Зеленый горошек (консервиров)</t>
  </si>
  <si>
    <t>Биточек из курицы</t>
  </si>
  <si>
    <t>Чай с сахаром и лимоном</t>
  </si>
  <si>
    <t>Зеленый горошек</t>
  </si>
  <si>
    <t>Крупа гречневая</t>
  </si>
  <si>
    <t>Чай</t>
  </si>
  <si>
    <t>Лимон</t>
  </si>
  <si>
    <t>75</t>
  </si>
  <si>
    <t>Макароны отварные</t>
  </si>
  <si>
    <t>Печень говяжья по-строгановски</t>
  </si>
  <si>
    <t>Сок фруктовый</t>
  </si>
  <si>
    <t>Свекла</t>
  </si>
  <si>
    <t>Макаронные изделия</t>
  </si>
  <si>
    <t>Печень говяжья</t>
  </si>
  <si>
    <t>Сметана</t>
  </si>
  <si>
    <t>100</t>
  </si>
  <si>
    <t>Каша гречневая рассыпчатая</t>
  </si>
  <si>
    <t>60</t>
  </si>
  <si>
    <t>Директор МБОУ №10  ___________ Гусакова Н.В.</t>
  </si>
  <si>
    <t>МЕНЮ-ТРЕБОВАНИЕ НА ВЫДАЧУ ПРОДУКТОВ ПИТАНИЯ № 1</t>
  </si>
  <si>
    <t>на "01"  сентября 2023 г.</t>
  </si>
  <si>
    <t>учреждение МБОУ ШКОЛА № 10 Г.ТОРЕЗА</t>
  </si>
  <si>
    <t>Выдал_________ Пискун Т.И.                                         Получил__________Куриная В.П.                                            Медсестра___________ Савченко В.Ю.</t>
  </si>
  <si>
    <t>Каша жидкая молочная манная</t>
  </si>
  <si>
    <t>Крупа манная</t>
  </si>
  <si>
    <t>Выдал_________ Диденко И.А.                                        Получил__________Куриная В.П.                                            Медсестра___________ Савченко В.Ю.</t>
  </si>
  <si>
    <t>МЕНЮ-ТРЕБОВАНИЕ НА ВЫДАЧУ ПРОДУКТОВ ПИТАНИЯ № 18</t>
  </si>
  <si>
    <t>Директор ГБОУ №10  ___________ Гусакова Н.В.</t>
  </si>
  <si>
    <t>Помидор соленый</t>
  </si>
  <si>
    <t>Соленый помидор</t>
  </si>
  <si>
    <t>учреждение ГБОУ" ШКОЛА № 10 Г.О.ТОРЕЗ"</t>
  </si>
  <si>
    <t>28</t>
  </si>
  <si>
    <t>Выдал_________ Диденко И.А.                                         Получил__________Куриная В.П.                                            Медсестра___________ Савченко В.Ю.</t>
  </si>
  <si>
    <t>на "18"  октября 2024 г.</t>
  </si>
  <si>
    <t>36</t>
  </si>
  <si>
    <t>16</t>
  </si>
  <si>
    <t>Мандарины</t>
  </si>
  <si>
    <t>120</t>
  </si>
  <si>
    <t>Сгущенное молоко</t>
  </si>
  <si>
    <t>учреждение ГБОУ "ШКОЛА № 10 Г.О.ТОРЕЗ"</t>
  </si>
  <si>
    <t>Кофейный напиток</t>
  </si>
  <si>
    <t>Кофейный напиток на сгущенном молоке</t>
  </si>
  <si>
    <t>Винегрет с растительным маслом</t>
  </si>
  <si>
    <t>Огурец соленый</t>
  </si>
  <si>
    <t>Хлеб пшеничный в/с</t>
  </si>
  <si>
    <t>Компот из свежих яблок</t>
  </si>
  <si>
    <t>Сахар песок</t>
  </si>
  <si>
    <t>Фрукты (мандарины)</t>
  </si>
  <si>
    <t>МЕНЮ-ТРЕБОВАНИЕ НА ВЫДАЧУ ПРОДУКТОВ ПИТАНИЯ № 22</t>
  </si>
  <si>
    <t>на "22"  ноября 2024 г.</t>
  </si>
  <si>
    <t>26</t>
  </si>
  <si>
    <t>Выдал_________ Диденко  И.А.                                        Получил__________Куриная В.П.                                            Медсестра___________ Савченко В.Ю.</t>
  </si>
  <si>
    <t>Яблоко свежее</t>
  </si>
  <si>
    <t>55</t>
  </si>
  <si>
    <r>
      <t xml:space="preserve">Директор </t>
    </r>
    <r>
      <rPr>
        <b/>
        <u/>
        <sz val="8"/>
        <rFont val="Times New Roman"/>
        <family val="1"/>
        <charset val="204"/>
      </rPr>
      <t>Г</t>
    </r>
    <r>
      <rPr>
        <b/>
        <sz val="8"/>
        <rFont val="Times New Roman"/>
        <family val="1"/>
        <charset val="204"/>
      </rPr>
      <t>БОУ №10  ___________ Гусакова Н.В.</t>
    </r>
  </si>
  <si>
    <t>Сахар-песок</t>
  </si>
  <si>
    <t>МЕНЮ-ТРЕБОВАНИЕ НА ВЫДАЧУ ПРОДУКТОВ ПИТАНИЯ № 10</t>
  </si>
  <si>
    <t>на "10"  декабря 2024 г.</t>
  </si>
  <si>
    <t xml:space="preserve">Хлеб пшеничный в/с </t>
  </si>
</sst>
</file>

<file path=xl/styles.xml><?xml version="1.0" encoding="utf-8"?>
<styleSheet xmlns="http://schemas.openxmlformats.org/spreadsheetml/2006/main">
  <numFmts count="3">
    <numFmt numFmtId="188" formatCode="0.0"/>
    <numFmt numFmtId="189" formatCode="0.000"/>
    <numFmt numFmtId="190" formatCode="0.0000"/>
  </numFmts>
  <fonts count="17">
    <font>
      <sz val="10"/>
      <name val="Arial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1" fillId="0" borderId="0" xfId="1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/>
    <xf numFmtId="2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2" fontId="0" fillId="0" borderId="0" xfId="0" applyNumberFormat="1"/>
    <xf numFmtId="0" fontId="5" fillId="0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3" fillId="0" borderId="0" xfId="1" applyFont="1" applyBorder="1" applyAlignment="1">
      <alignment wrapText="1"/>
    </xf>
    <xf numFmtId="0" fontId="3" fillId="0" borderId="0" xfId="1" applyFont="1" applyBorder="1" applyAlignme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2" borderId="0" xfId="0" applyFont="1" applyFill="1" applyBorder="1"/>
    <xf numFmtId="0" fontId="8" fillId="2" borderId="3" xfId="0" applyFont="1" applyFill="1" applyBorder="1"/>
    <xf numFmtId="189" fontId="8" fillId="0" borderId="4" xfId="0" applyNumberFormat="1" applyFont="1" applyFill="1" applyBorder="1"/>
    <xf numFmtId="0" fontId="8" fillId="2" borderId="5" xfId="0" applyFont="1" applyFill="1" applyBorder="1"/>
    <xf numFmtId="189" fontId="8" fillId="0" borderId="6" xfId="0" applyNumberFormat="1" applyFont="1" applyFill="1" applyBorder="1"/>
    <xf numFmtId="0" fontId="8" fillId="0" borderId="5" xfId="0" applyFont="1" applyFill="1" applyBorder="1"/>
    <xf numFmtId="0" fontId="8" fillId="2" borderId="7" xfId="0" applyFont="1" applyFill="1" applyBorder="1"/>
    <xf numFmtId="0" fontId="8" fillId="2" borderId="3" xfId="0" applyNumberFormat="1" applyFont="1" applyFill="1" applyBorder="1"/>
    <xf numFmtId="0" fontId="8" fillId="2" borderId="8" xfId="0" applyNumberFormat="1" applyFont="1" applyFill="1" applyBorder="1"/>
    <xf numFmtId="0" fontId="8" fillId="2" borderId="9" xfId="0" applyNumberFormat="1" applyFont="1" applyFill="1" applyBorder="1"/>
    <xf numFmtId="190" fontId="8" fillId="0" borderId="6" xfId="0" applyNumberFormat="1" applyFont="1" applyFill="1" applyBorder="1"/>
    <xf numFmtId="190" fontId="8" fillId="0" borderId="4" xfId="0" applyNumberFormat="1" applyFont="1" applyFill="1" applyBorder="1"/>
    <xf numFmtId="189" fontId="8" fillId="0" borderId="8" xfId="0" applyNumberFormat="1" applyFont="1" applyFill="1" applyBorder="1"/>
    <xf numFmtId="189" fontId="8" fillId="0" borderId="9" xfId="0" applyNumberFormat="1" applyFont="1" applyFill="1" applyBorder="1"/>
    <xf numFmtId="0" fontId="8" fillId="0" borderId="9" xfId="0" applyNumberFormat="1" applyFont="1" applyFill="1" applyBorder="1"/>
    <xf numFmtId="0" fontId="8" fillId="0" borderId="8" xfId="0" applyNumberFormat="1" applyFont="1" applyFill="1" applyBorder="1"/>
    <xf numFmtId="49" fontId="12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88" fontId="8" fillId="2" borderId="5" xfId="0" applyNumberFormat="1" applyFont="1" applyFill="1" applyBorder="1"/>
    <xf numFmtId="1" fontId="8" fillId="2" borderId="3" xfId="0" applyNumberFormat="1" applyFont="1" applyFill="1" applyBorder="1"/>
    <xf numFmtId="188" fontId="8" fillId="2" borderId="3" xfId="0" applyNumberFormat="1" applyFont="1" applyFill="1" applyBorder="1"/>
    <xf numFmtId="1" fontId="8" fillId="2" borderId="8" xfId="0" applyNumberFormat="1" applyFont="1" applyFill="1" applyBorder="1"/>
    <xf numFmtId="188" fontId="8" fillId="2" borderId="9" xfId="0" applyNumberFormat="1" applyFont="1" applyFill="1" applyBorder="1"/>
    <xf numFmtId="188" fontId="8" fillId="0" borderId="9" xfId="0" applyNumberFormat="1" applyFont="1" applyFill="1" applyBorder="1"/>
    <xf numFmtId="1" fontId="8" fillId="2" borderId="9" xfId="0" applyNumberFormat="1" applyFont="1" applyFill="1" applyBorder="1"/>
    <xf numFmtId="1" fontId="8" fillId="2" borderId="7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0" borderId="16" xfId="1" applyNumberFormat="1" applyFon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Alignment="1"/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10" fillId="2" borderId="19" xfId="1" applyFont="1" applyFill="1" applyBorder="1" applyAlignment="1">
      <alignment horizontal="center" wrapText="1"/>
    </xf>
    <xf numFmtId="0" fontId="10" fillId="2" borderId="20" xfId="1" applyFont="1" applyFill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3" fillId="0" borderId="20" xfId="1" applyFont="1" applyBorder="1" applyAlignment="1">
      <alignment horizontal="center" wrapText="1"/>
    </xf>
    <xf numFmtId="49" fontId="10" fillId="0" borderId="21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88" fontId="4" fillId="0" borderId="10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89" fontId="12" fillId="0" borderId="5" xfId="0" applyNumberFormat="1" applyFont="1" applyBorder="1" applyAlignment="1">
      <alignment horizontal="center" vertical="center"/>
    </xf>
    <xf numFmtId="189" fontId="12" fillId="0" borderId="6" xfId="0" applyNumberFormat="1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1" xfId="0" applyFont="1" applyBorder="1" applyAlignment="1"/>
    <xf numFmtId="188" fontId="3" fillId="0" borderId="7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10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89" fontId="11" fillId="2" borderId="1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2" fillId="0" borderId="0" xfId="0" applyFont="1" applyFill="1" applyBorder="1" applyAlignment="1"/>
    <xf numFmtId="0" fontId="11" fillId="0" borderId="0" xfId="0" applyFont="1" applyFill="1" applyAlignment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90" fontId="12" fillId="0" borderId="5" xfId="0" applyNumberFormat="1" applyFont="1" applyBorder="1" applyAlignment="1">
      <alignment horizontal="center" vertical="center"/>
    </xf>
    <xf numFmtId="190" fontId="12" fillId="0" borderId="6" xfId="0" applyNumberFormat="1" applyFont="1" applyBorder="1" applyAlignment="1">
      <alignment horizontal="center" vertical="center"/>
    </xf>
    <xf numFmtId="189" fontId="11" fillId="2" borderId="3" xfId="0" applyNumberFormat="1" applyFont="1" applyFill="1" applyBorder="1" applyAlignment="1">
      <alignment horizontal="center" vertical="center" wrapText="1"/>
    </xf>
    <xf numFmtId="189" fontId="11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1"/>
  <sheetViews>
    <sheetView topLeftCell="A19" zoomScale="88" zoomScaleNormal="88" workbookViewId="0">
      <selection activeCell="P32" sqref="P32:P33"/>
    </sheetView>
  </sheetViews>
  <sheetFormatPr defaultRowHeight="15.75"/>
  <cols>
    <col min="1" max="1" width="10.28515625" customWidth="1"/>
    <col min="2" max="2" width="13.5703125" customWidth="1"/>
    <col min="3" max="3" width="13.85546875" customWidth="1"/>
    <col min="4" max="4" width="5.7109375" style="25" customWidth="1"/>
    <col min="5" max="5" width="2.85546875" style="2" customWidth="1"/>
    <col min="6" max="6" width="4.28515625" style="2" customWidth="1"/>
    <col min="7" max="13" width="11.42578125" style="3" customWidth="1"/>
    <col min="14" max="14" width="12.7109375" style="19" customWidth="1"/>
    <col min="15" max="15" width="11.140625" style="19" customWidth="1"/>
    <col min="16" max="16" width="12" style="4" customWidth="1"/>
  </cols>
  <sheetData>
    <row r="1" spans="1:20" ht="13.5" customHeight="1">
      <c r="A1" s="99" t="s">
        <v>39</v>
      </c>
      <c r="B1" s="99"/>
      <c r="K1" s="89" t="s">
        <v>42</v>
      </c>
      <c r="L1" s="89"/>
      <c r="M1" s="89"/>
      <c r="N1" s="89"/>
      <c r="O1" s="89"/>
      <c r="P1" s="89"/>
      <c r="Q1" s="89"/>
      <c r="R1" s="89"/>
      <c r="S1" s="89"/>
      <c r="T1" s="40"/>
    </row>
    <row r="2" spans="1:20" ht="13.5" customHeight="1">
      <c r="A2" s="99" t="s">
        <v>83</v>
      </c>
      <c r="B2" s="99"/>
      <c r="C2" s="104"/>
      <c r="D2" s="104"/>
      <c r="K2" s="89" t="s">
        <v>40</v>
      </c>
      <c r="L2" s="89"/>
      <c r="M2" s="89"/>
      <c r="N2" s="89"/>
      <c r="O2" s="89"/>
      <c r="P2" s="89"/>
      <c r="Q2" s="89"/>
      <c r="R2" s="89"/>
      <c r="S2" s="89"/>
      <c r="T2" s="40"/>
    </row>
    <row r="3" spans="1:20" ht="13.5" customHeight="1">
      <c r="A3" s="105"/>
      <c r="B3" s="104"/>
      <c r="C3" s="104"/>
      <c r="D3" s="104"/>
      <c r="K3" s="89" t="s">
        <v>41</v>
      </c>
      <c r="L3" s="89"/>
      <c r="M3" s="89"/>
      <c r="N3" s="89"/>
      <c r="O3" s="89"/>
      <c r="P3" s="89"/>
      <c r="Q3" s="89"/>
      <c r="R3" s="89"/>
      <c r="S3" s="89"/>
      <c r="T3" s="40"/>
    </row>
    <row r="4" spans="1:20"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3.5" customHeight="1" thickBot="1">
      <c r="K5" s="39"/>
      <c r="L5" s="39"/>
      <c r="M5" s="39"/>
      <c r="N5" s="43"/>
      <c r="Q5" s="39"/>
      <c r="R5" s="85" t="s">
        <v>33</v>
      </c>
      <c r="S5" s="85"/>
      <c r="T5" s="39"/>
    </row>
    <row r="6" spans="1:20" ht="14.25" customHeight="1">
      <c r="K6" s="39"/>
      <c r="L6" s="39"/>
      <c r="M6" s="39"/>
      <c r="Q6" s="44" t="s">
        <v>34</v>
      </c>
      <c r="R6" s="112" t="s">
        <v>35</v>
      </c>
      <c r="S6" s="113"/>
      <c r="T6" s="39"/>
    </row>
    <row r="7" spans="1:20" ht="10.5" customHeight="1">
      <c r="D7" s="1"/>
      <c r="G7" s="100"/>
      <c r="H7" s="100"/>
      <c r="I7" s="100"/>
      <c r="J7" s="100"/>
      <c r="Q7" s="86" t="s">
        <v>36</v>
      </c>
      <c r="R7" s="87"/>
      <c r="S7" s="88"/>
    </row>
    <row r="8" spans="1:20" ht="7.5" customHeight="1">
      <c r="D8" s="1"/>
      <c r="G8" s="34"/>
      <c r="H8" s="34"/>
      <c r="I8" s="34"/>
      <c r="J8" s="34"/>
      <c r="Q8" s="86"/>
      <c r="R8" s="87"/>
      <c r="S8" s="88"/>
    </row>
    <row r="9" spans="1:20">
      <c r="D9" s="125"/>
      <c r="E9" s="125"/>
      <c r="Q9" s="45" t="s">
        <v>38</v>
      </c>
      <c r="R9" s="108">
        <v>47840536</v>
      </c>
      <c r="S9" s="109"/>
    </row>
    <row r="10" spans="1:20" ht="18.75">
      <c r="D10" s="27"/>
      <c r="E10" s="158" t="s">
        <v>82</v>
      </c>
      <c r="F10" s="104"/>
      <c r="G10" s="104"/>
      <c r="H10" s="104"/>
      <c r="I10" s="104"/>
      <c r="J10" s="104"/>
      <c r="K10" s="104"/>
      <c r="L10" s="104"/>
      <c r="M10" s="104"/>
      <c r="N10" s="41"/>
      <c r="R10" s="110"/>
      <c r="S10" s="111"/>
    </row>
    <row r="11" spans="1:20" ht="13.5" customHeight="1" thickBot="1">
      <c r="D11" s="27"/>
      <c r="E11" s="8"/>
      <c r="F11" s="8"/>
      <c r="G11" s="9"/>
      <c r="H11" s="9"/>
      <c r="I11" s="9"/>
      <c r="J11" s="9"/>
      <c r="K11" s="9"/>
      <c r="L11" s="9"/>
      <c r="M11" s="9"/>
      <c r="N11" s="42"/>
      <c r="R11" s="106"/>
      <c r="S11" s="107"/>
    </row>
    <row r="12" spans="1:20" ht="18.75">
      <c r="D12" s="28"/>
      <c r="I12" s="159" t="s">
        <v>89</v>
      </c>
      <c r="J12" s="104"/>
      <c r="K12" s="104"/>
      <c r="L12" s="12"/>
      <c r="M12" s="12"/>
      <c r="N12" s="36"/>
      <c r="O12" s="37"/>
      <c r="P12" s="37"/>
    </row>
    <row r="13" spans="1:20">
      <c r="D13" s="28"/>
      <c r="I13" s="11"/>
      <c r="J13" s="11"/>
      <c r="K13" s="11"/>
      <c r="L13" s="12"/>
      <c r="M13" s="12"/>
      <c r="N13" s="36"/>
      <c r="O13" s="37"/>
      <c r="P13" s="37"/>
    </row>
    <row r="14" spans="1:20" ht="25.5">
      <c r="A14" s="5" t="s">
        <v>0</v>
      </c>
      <c r="B14" s="6" t="s">
        <v>1</v>
      </c>
      <c r="C14" s="7" t="s">
        <v>2</v>
      </c>
      <c r="H14" s="142" t="s">
        <v>86</v>
      </c>
      <c r="I14" s="142"/>
      <c r="J14" s="142"/>
      <c r="K14" s="142"/>
      <c r="L14" s="142"/>
      <c r="M14" s="12"/>
      <c r="N14" s="36"/>
      <c r="O14" s="37"/>
      <c r="P14" s="37"/>
    </row>
    <row r="15" spans="1:20">
      <c r="A15" s="10" t="s">
        <v>3</v>
      </c>
      <c r="B15" s="29">
        <v>125</v>
      </c>
      <c r="C15" s="29">
        <v>125</v>
      </c>
      <c r="L15" s="12"/>
      <c r="M15" s="12"/>
      <c r="N15" s="36"/>
      <c r="O15" s="38"/>
      <c r="P15" s="38"/>
    </row>
    <row r="16" spans="1:20">
      <c r="A16" s="10"/>
      <c r="B16" s="29"/>
      <c r="C16" s="29"/>
      <c r="L16" s="12"/>
      <c r="M16" s="12"/>
      <c r="N16" s="36"/>
      <c r="O16" s="9"/>
      <c r="P16" s="9"/>
    </row>
    <row r="17" spans="1:18" ht="15.6" customHeight="1">
      <c r="A17" s="10" t="s">
        <v>4</v>
      </c>
      <c r="B17" s="29">
        <f>B15</f>
        <v>125</v>
      </c>
      <c r="C17" s="29">
        <f>C15</f>
        <v>125</v>
      </c>
      <c r="E17" s="14"/>
      <c r="F17" s="14"/>
      <c r="G17" s="126" t="s">
        <v>5</v>
      </c>
      <c r="H17" s="127"/>
      <c r="I17" s="127"/>
      <c r="J17" s="127"/>
      <c r="K17" s="127"/>
      <c r="L17" s="127"/>
      <c r="M17" s="127"/>
      <c r="N17" s="15"/>
      <c r="O17" s="16"/>
      <c r="P17" s="16"/>
    </row>
    <row r="18" spans="1:18">
      <c r="D18" s="13"/>
      <c r="E18" s="14"/>
      <c r="F18" s="14"/>
      <c r="G18" s="128"/>
      <c r="H18" s="129"/>
      <c r="I18" s="129"/>
      <c r="J18" s="129"/>
      <c r="K18" s="129"/>
      <c r="L18" s="129"/>
      <c r="M18" s="129"/>
      <c r="N18" s="17"/>
      <c r="O18" s="18"/>
      <c r="P18" s="18"/>
    </row>
    <row r="19" spans="1:18" ht="12" customHeight="1">
      <c r="D19" s="13"/>
      <c r="E19" s="14"/>
      <c r="F19" s="14"/>
      <c r="G19" s="94" t="s">
        <v>85</v>
      </c>
      <c r="H19" s="94" t="s">
        <v>26</v>
      </c>
      <c r="I19" s="94" t="s">
        <v>66</v>
      </c>
      <c r="J19" s="95" t="s">
        <v>6</v>
      </c>
      <c r="K19" s="94" t="s">
        <v>50</v>
      </c>
      <c r="L19" s="146" t="s">
        <v>92</v>
      </c>
      <c r="M19" s="130"/>
    </row>
    <row r="20" spans="1:18" ht="22.5" customHeight="1">
      <c r="D20" s="13"/>
      <c r="E20" s="14"/>
      <c r="F20" s="14"/>
      <c r="G20" s="95"/>
      <c r="H20" s="95"/>
      <c r="I20" s="95"/>
      <c r="J20" s="95"/>
      <c r="K20" s="95"/>
      <c r="L20" s="146"/>
      <c r="M20" s="130"/>
      <c r="N20" s="97" t="s">
        <v>7</v>
      </c>
      <c r="O20" s="98"/>
      <c r="P20" s="20">
        <f>P23/B17</f>
        <v>112.86016000000001</v>
      </c>
    </row>
    <row r="21" spans="1:18" ht="12" customHeight="1">
      <c r="D21" s="13"/>
      <c r="E21" s="14"/>
      <c r="F21" s="14"/>
      <c r="G21" s="95"/>
      <c r="H21" s="95"/>
      <c r="I21" s="95"/>
      <c r="J21" s="95"/>
      <c r="K21" s="95"/>
      <c r="L21" s="146"/>
      <c r="M21" s="130"/>
      <c r="N21" s="101" t="s">
        <v>8</v>
      </c>
      <c r="O21" s="103" t="s">
        <v>9</v>
      </c>
      <c r="P21" s="103" t="s">
        <v>10</v>
      </c>
    </row>
    <row r="22" spans="1:18" ht="12.75" customHeight="1">
      <c r="A22" s="131" t="s">
        <v>17</v>
      </c>
      <c r="B22" s="132"/>
      <c r="C22" s="132"/>
      <c r="D22" s="133"/>
      <c r="E22" s="90" t="s">
        <v>12</v>
      </c>
      <c r="F22" s="91"/>
      <c r="G22" s="96"/>
      <c r="H22" s="96"/>
      <c r="I22" s="96"/>
      <c r="J22" s="96"/>
      <c r="K22" s="96"/>
      <c r="L22" s="146"/>
      <c r="M22" s="130"/>
      <c r="N22" s="102"/>
      <c r="O22" s="103"/>
      <c r="P22" s="103"/>
    </row>
    <row r="23" spans="1:18" ht="18.75">
      <c r="A23" s="131" t="s">
        <v>11</v>
      </c>
      <c r="B23" s="132"/>
      <c r="C23" s="133"/>
      <c r="D23" s="30" t="s">
        <v>27</v>
      </c>
      <c r="E23" s="92"/>
      <c r="F23" s="93"/>
      <c r="G23" s="21">
        <f>B17</f>
        <v>125</v>
      </c>
      <c r="H23" s="22">
        <f t="shared" ref="H23:M23" si="0">G23</f>
        <v>125</v>
      </c>
      <c r="I23" s="22">
        <f t="shared" si="0"/>
        <v>125</v>
      </c>
      <c r="J23" s="22">
        <f t="shared" si="0"/>
        <v>125</v>
      </c>
      <c r="K23" s="22">
        <f t="shared" si="0"/>
        <v>125</v>
      </c>
      <c r="L23" s="22">
        <f t="shared" si="0"/>
        <v>125</v>
      </c>
      <c r="M23" s="22">
        <f t="shared" si="0"/>
        <v>125</v>
      </c>
      <c r="N23" s="23"/>
      <c r="O23" s="24"/>
      <c r="P23" s="46">
        <v>14107.52</v>
      </c>
    </row>
    <row r="24" spans="1:18" ht="13.5" customHeight="1">
      <c r="A24" s="124" t="s">
        <v>28</v>
      </c>
      <c r="B24" s="124"/>
      <c r="C24" s="124"/>
      <c r="D24" s="144"/>
      <c r="E24" s="114" t="s">
        <v>13</v>
      </c>
      <c r="F24" s="115"/>
      <c r="G24" s="60"/>
      <c r="H24" s="60"/>
      <c r="I24" s="60"/>
      <c r="J24" s="60">
        <v>28.8</v>
      </c>
      <c r="K24" s="60"/>
      <c r="L24" s="60"/>
      <c r="M24" s="60"/>
      <c r="N24" s="120">
        <f>ROUND(SUM(G25:M25),3)</f>
        <v>3.6</v>
      </c>
      <c r="O24" s="122">
        <v>69.05</v>
      </c>
      <c r="P24" s="118">
        <f>N24*O24</f>
        <v>248.57999999999998</v>
      </c>
    </row>
    <row r="25" spans="1:18" ht="13.5" customHeight="1">
      <c r="A25" s="124"/>
      <c r="B25" s="124"/>
      <c r="C25" s="124"/>
      <c r="D25" s="145"/>
      <c r="E25" s="116"/>
      <c r="F25" s="117"/>
      <c r="G25" s="61" t="str">
        <f>IF(G24&gt;0,$G$23*G24/1000,"")</f>
        <v/>
      </c>
      <c r="H25" s="61" t="str">
        <f t="shared" ref="H25:M25" si="1">IF(H24&gt;0,$G$23*H24/1000,"")</f>
        <v/>
      </c>
      <c r="I25" s="61" t="str">
        <f t="shared" si="1"/>
        <v/>
      </c>
      <c r="J25" s="61">
        <f t="shared" si="1"/>
        <v>3.6</v>
      </c>
      <c r="K25" s="61" t="str">
        <f t="shared" si="1"/>
        <v/>
      </c>
      <c r="L25" s="61" t="str">
        <f t="shared" si="1"/>
        <v/>
      </c>
      <c r="M25" s="61" t="str">
        <f t="shared" si="1"/>
        <v/>
      </c>
      <c r="N25" s="121"/>
      <c r="O25" s="123"/>
      <c r="P25" s="119"/>
      <c r="R25" s="35"/>
    </row>
    <row r="26" spans="1:18" ht="13.5" customHeight="1">
      <c r="A26" s="124" t="s">
        <v>29</v>
      </c>
      <c r="B26" s="124"/>
      <c r="C26" s="124"/>
      <c r="D26" s="144"/>
      <c r="E26" s="114" t="s">
        <v>13</v>
      </c>
      <c r="F26" s="115"/>
      <c r="G26" s="62"/>
      <c r="H26" s="60">
        <v>80</v>
      </c>
      <c r="I26" s="60"/>
      <c r="J26" s="60"/>
      <c r="K26" s="60"/>
      <c r="L26" s="60"/>
      <c r="M26" s="60"/>
      <c r="N26" s="120">
        <f>ROUND(SUM(G27:M27),3)</f>
        <v>10</v>
      </c>
      <c r="O26" s="123">
        <v>51.71</v>
      </c>
      <c r="P26" s="118">
        <f>N26*O26</f>
        <v>517.1</v>
      </c>
    </row>
    <row r="27" spans="1:18" ht="13.5" customHeight="1">
      <c r="A27" s="124"/>
      <c r="B27" s="124"/>
      <c r="C27" s="124"/>
      <c r="D27" s="145"/>
      <c r="E27" s="116"/>
      <c r="F27" s="117"/>
      <c r="G27" s="63" t="str">
        <f t="shared" ref="G27:M27" si="2">IF(G26&gt;0,$G$23*G26/1000,"")</f>
        <v/>
      </c>
      <c r="H27" s="63">
        <f t="shared" si="2"/>
        <v>10</v>
      </c>
      <c r="I27" s="63" t="str">
        <f t="shared" si="2"/>
        <v/>
      </c>
      <c r="J27" s="63" t="str">
        <f t="shared" si="2"/>
        <v/>
      </c>
      <c r="K27" s="63" t="str">
        <f t="shared" si="2"/>
        <v/>
      </c>
      <c r="L27" s="63" t="str">
        <f t="shared" si="2"/>
        <v/>
      </c>
      <c r="M27" s="63" t="str">
        <f t="shared" si="2"/>
        <v/>
      </c>
      <c r="N27" s="121"/>
      <c r="O27" s="123"/>
      <c r="P27" s="119"/>
    </row>
    <row r="28" spans="1:18" ht="13.5" customHeight="1">
      <c r="A28" s="124" t="s">
        <v>18</v>
      </c>
      <c r="B28" s="124"/>
      <c r="C28" s="124"/>
      <c r="D28" s="144"/>
      <c r="E28" s="114" t="s">
        <v>13</v>
      </c>
      <c r="F28" s="115"/>
      <c r="G28" s="62"/>
      <c r="H28" s="60">
        <v>10</v>
      </c>
      <c r="I28" s="60"/>
      <c r="J28" s="60"/>
      <c r="K28" s="60"/>
      <c r="L28" s="60"/>
      <c r="M28" s="60"/>
      <c r="N28" s="120">
        <f>ROUND(SUM(G29:M29),3)</f>
        <v>1.25</v>
      </c>
      <c r="O28" s="123">
        <v>60</v>
      </c>
      <c r="P28" s="118">
        <f>N28*O28</f>
        <v>75</v>
      </c>
    </row>
    <row r="29" spans="1:18" ht="13.5" customHeight="1">
      <c r="A29" s="124"/>
      <c r="B29" s="124"/>
      <c r="C29" s="124"/>
      <c r="D29" s="145"/>
      <c r="E29" s="116"/>
      <c r="F29" s="117"/>
      <c r="G29" s="63" t="str">
        <f t="shared" ref="G29:M29" si="3">IF(G28&gt;0,$G$23*G28/1000,"")</f>
        <v/>
      </c>
      <c r="H29" s="63">
        <f t="shared" si="3"/>
        <v>1.25</v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121"/>
      <c r="O29" s="123"/>
      <c r="P29" s="119"/>
    </row>
    <row r="30" spans="1:18" ht="13.5" customHeight="1">
      <c r="A30" s="124" t="s">
        <v>19</v>
      </c>
      <c r="B30" s="124"/>
      <c r="C30" s="124"/>
      <c r="D30" s="151"/>
      <c r="E30" s="114" t="s">
        <v>13</v>
      </c>
      <c r="F30" s="115"/>
      <c r="G30" s="62"/>
      <c r="H30" s="60">
        <v>10</v>
      </c>
      <c r="I30" s="60"/>
      <c r="J30" s="60"/>
      <c r="K30" s="60"/>
      <c r="L30" s="60"/>
      <c r="M30" s="60"/>
      <c r="N30" s="120">
        <f>ROUND(SUM(G31:M31),4)</f>
        <v>1.25</v>
      </c>
      <c r="O30" s="123">
        <v>80</v>
      </c>
      <c r="P30" s="118">
        <f>N30*O30</f>
        <v>100</v>
      </c>
    </row>
    <row r="31" spans="1:18" ht="13.5" customHeight="1">
      <c r="A31" s="124"/>
      <c r="B31" s="124"/>
      <c r="C31" s="124"/>
      <c r="D31" s="151"/>
      <c r="E31" s="116"/>
      <c r="F31" s="117"/>
      <c r="G31" s="63" t="str">
        <f t="shared" ref="G31:M31" si="4">IF(G30&gt;0,$G$23*G30/1000,"")</f>
        <v/>
      </c>
      <c r="H31" s="63">
        <f t="shared" si="4"/>
        <v>1.25</v>
      </c>
      <c r="I31" s="61" t="str">
        <f t="shared" si="4"/>
        <v/>
      </c>
      <c r="J31" s="61" t="str">
        <f t="shared" si="4"/>
        <v/>
      </c>
      <c r="K31" s="61" t="str">
        <f t="shared" si="4"/>
        <v/>
      </c>
      <c r="L31" s="61" t="str">
        <f t="shared" si="4"/>
        <v/>
      </c>
      <c r="M31" s="61" t="str">
        <f t="shared" si="4"/>
        <v/>
      </c>
      <c r="N31" s="121"/>
      <c r="O31" s="123"/>
      <c r="P31" s="119"/>
    </row>
    <row r="32" spans="1:18" ht="13.5" customHeight="1">
      <c r="A32" s="124" t="s">
        <v>20</v>
      </c>
      <c r="B32" s="124"/>
      <c r="C32" s="124"/>
      <c r="D32" s="151"/>
      <c r="E32" s="114" t="s">
        <v>13</v>
      </c>
      <c r="F32" s="115"/>
      <c r="G32" s="62"/>
      <c r="H32" s="60">
        <v>8</v>
      </c>
      <c r="I32" s="62"/>
      <c r="J32" s="62"/>
      <c r="K32" s="62"/>
      <c r="L32" s="62"/>
      <c r="M32" s="62"/>
      <c r="N32" s="120">
        <f>ROUND(SUM(G33:M33),3)</f>
        <v>1</v>
      </c>
      <c r="O32" s="153">
        <v>217.39</v>
      </c>
      <c r="P32" s="118">
        <f>N32*O32</f>
        <v>217.39</v>
      </c>
    </row>
    <row r="33" spans="1:16" ht="13.5" customHeight="1">
      <c r="A33" s="124"/>
      <c r="B33" s="124"/>
      <c r="C33" s="124"/>
      <c r="D33" s="151"/>
      <c r="E33" s="116"/>
      <c r="F33" s="117"/>
      <c r="G33" s="63" t="str">
        <f t="shared" ref="G33:M33" si="5">IF(G32&gt;0,$G$23*G32/1000,"")</f>
        <v/>
      </c>
      <c r="H33" s="63">
        <f t="shared" si="5"/>
        <v>1</v>
      </c>
      <c r="I33" s="61" t="str">
        <f t="shared" si="5"/>
        <v/>
      </c>
      <c r="J33" s="61" t="str">
        <f t="shared" si="5"/>
        <v/>
      </c>
      <c r="K33" s="61" t="str">
        <f t="shared" si="5"/>
        <v/>
      </c>
      <c r="L33" s="61" t="str">
        <f t="shared" si="5"/>
        <v/>
      </c>
      <c r="M33" s="61" t="str">
        <f t="shared" si="5"/>
        <v/>
      </c>
      <c r="N33" s="121"/>
      <c r="O33" s="153"/>
      <c r="P33" s="119"/>
    </row>
    <row r="34" spans="1:16" ht="13.5" customHeight="1">
      <c r="A34" s="124" t="s">
        <v>21</v>
      </c>
      <c r="B34" s="124"/>
      <c r="C34" s="124"/>
      <c r="D34" s="156"/>
      <c r="E34" s="114" t="s">
        <v>13</v>
      </c>
      <c r="F34" s="115"/>
      <c r="G34" s="64"/>
      <c r="H34" s="64">
        <v>0.8</v>
      </c>
      <c r="I34" s="64"/>
      <c r="J34" s="64"/>
      <c r="K34" s="64"/>
      <c r="L34" s="64"/>
      <c r="M34" s="64"/>
      <c r="N34" s="120">
        <f>ROUND(SUM(G35:M35),3)</f>
        <v>0.1</v>
      </c>
      <c r="O34" s="148">
        <v>32</v>
      </c>
      <c r="P34" s="154">
        <f>N34*O34</f>
        <v>3.2</v>
      </c>
    </row>
    <row r="35" spans="1:16" ht="13.5" customHeight="1">
      <c r="A35" s="124"/>
      <c r="B35" s="124"/>
      <c r="C35" s="124"/>
      <c r="D35" s="157"/>
      <c r="E35" s="116"/>
      <c r="F35" s="117"/>
      <c r="G35" s="63" t="str">
        <f>IF(G34&gt;0,$G$23*G34/1000,"")</f>
        <v/>
      </c>
      <c r="H35" s="63">
        <f t="shared" ref="H35:M35" si="6">IF(H34&gt;0,$G$23*H34/1000,"")</f>
        <v>0.1</v>
      </c>
      <c r="I35" s="63" t="str">
        <f t="shared" si="6"/>
        <v/>
      </c>
      <c r="J35" s="63" t="str">
        <f t="shared" si="6"/>
        <v/>
      </c>
      <c r="K35" s="63" t="str">
        <f t="shared" si="6"/>
        <v/>
      </c>
      <c r="L35" s="63" t="str">
        <f t="shared" si="6"/>
        <v/>
      </c>
      <c r="M35" s="63" t="str">
        <f t="shared" si="6"/>
        <v/>
      </c>
      <c r="N35" s="121"/>
      <c r="O35" s="122"/>
      <c r="P35" s="155"/>
    </row>
    <row r="36" spans="1:16" ht="13.5" customHeight="1">
      <c r="A36" s="124" t="s">
        <v>22</v>
      </c>
      <c r="B36" s="124"/>
      <c r="C36" s="124"/>
      <c r="D36" s="152"/>
      <c r="E36" s="114" t="s">
        <v>13</v>
      </c>
      <c r="F36" s="115"/>
      <c r="G36" s="60"/>
      <c r="H36" s="65">
        <v>4</v>
      </c>
      <c r="I36" s="65"/>
      <c r="J36" s="65"/>
      <c r="K36" s="65"/>
      <c r="L36" s="65"/>
      <c r="M36" s="60"/>
      <c r="N36" s="120">
        <f>ROUND(SUM(G37:M37),3)</f>
        <v>0.5</v>
      </c>
      <c r="O36" s="123">
        <v>400</v>
      </c>
      <c r="P36" s="118">
        <f>N36*O36</f>
        <v>200</v>
      </c>
    </row>
    <row r="37" spans="1:16" ht="13.5" customHeight="1">
      <c r="A37" s="124"/>
      <c r="B37" s="124"/>
      <c r="C37" s="124"/>
      <c r="D37" s="152"/>
      <c r="E37" s="116"/>
      <c r="F37" s="117"/>
      <c r="G37" s="61" t="str">
        <f t="shared" ref="G37:M37" si="7">IF(G36&gt;0,$G$23*G36/1000,"")</f>
        <v/>
      </c>
      <c r="H37" s="63">
        <f t="shared" si="7"/>
        <v>0.5</v>
      </c>
      <c r="I37" s="61" t="str">
        <f t="shared" si="7"/>
        <v/>
      </c>
      <c r="J37" s="61" t="str">
        <f t="shared" si="7"/>
        <v/>
      </c>
      <c r="K37" s="61" t="str">
        <f t="shared" si="7"/>
        <v/>
      </c>
      <c r="L37" s="61" t="str">
        <f t="shared" si="7"/>
        <v/>
      </c>
      <c r="M37" s="61" t="str">
        <f t="shared" si="7"/>
        <v/>
      </c>
      <c r="N37" s="121"/>
      <c r="O37" s="123"/>
      <c r="P37" s="119"/>
    </row>
    <row r="38" spans="1:16" ht="13.5" customHeight="1">
      <c r="A38" s="134" t="s">
        <v>23</v>
      </c>
      <c r="B38" s="134"/>
      <c r="C38" s="134"/>
      <c r="D38" s="151"/>
      <c r="E38" s="114" t="s">
        <v>13</v>
      </c>
      <c r="F38" s="115"/>
      <c r="G38" s="62"/>
      <c r="H38" s="62">
        <v>1.42</v>
      </c>
      <c r="I38" s="62"/>
      <c r="J38" s="62"/>
      <c r="K38" s="62"/>
      <c r="L38" s="62"/>
      <c r="M38" s="62"/>
      <c r="N38" s="120">
        <f>ROUND(SUM(G39:M39),3)</f>
        <v>0.17799999999999999</v>
      </c>
      <c r="O38" s="123">
        <v>46</v>
      </c>
      <c r="P38" s="118">
        <f>N38*O38</f>
        <v>8.1879999999999988</v>
      </c>
    </row>
    <row r="39" spans="1:16" ht="13.5" customHeight="1">
      <c r="A39" s="134"/>
      <c r="B39" s="134"/>
      <c r="C39" s="134"/>
      <c r="D39" s="151"/>
      <c r="E39" s="116"/>
      <c r="F39" s="117"/>
      <c r="G39" s="63" t="str">
        <f t="shared" ref="G39:M39" si="8">IF(G38&gt;0,$G$23*G38/1000,"")</f>
        <v/>
      </c>
      <c r="H39" s="61">
        <f t="shared" si="8"/>
        <v>0.17749999999999999</v>
      </c>
      <c r="I39" s="61" t="str">
        <f t="shared" si="8"/>
        <v/>
      </c>
      <c r="J39" s="61" t="str">
        <f t="shared" si="8"/>
        <v/>
      </c>
      <c r="K39" s="61" t="str">
        <f t="shared" si="8"/>
        <v/>
      </c>
      <c r="L39" s="61" t="str">
        <f t="shared" si="8"/>
        <v/>
      </c>
      <c r="M39" s="61" t="str">
        <f t="shared" si="8"/>
        <v/>
      </c>
      <c r="N39" s="121"/>
      <c r="O39" s="123"/>
      <c r="P39" s="119"/>
    </row>
    <row r="40" spans="1:16" ht="13.5" customHeight="1">
      <c r="A40" s="134" t="s">
        <v>24</v>
      </c>
      <c r="B40" s="134"/>
      <c r="C40" s="134"/>
      <c r="D40" s="151"/>
      <c r="E40" s="114" t="s">
        <v>13</v>
      </c>
      <c r="F40" s="115"/>
      <c r="G40" s="62"/>
      <c r="H40" s="60">
        <v>85</v>
      </c>
      <c r="I40" s="60"/>
      <c r="J40" s="60"/>
      <c r="K40" s="60"/>
      <c r="L40" s="60"/>
      <c r="M40" s="60"/>
      <c r="N40" s="120">
        <f>ROUND(SUM(G41:M41),3)</f>
        <v>10.625</v>
      </c>
      <c r="O40" s="123">
        <v>495</v>
      </c>
      <c r="P40" s="118">
        <f>N40*O40</f>
        <v>5259.375</v>
      </c>
    </row>
    <row r="41" spans="1:16" ht="13.5" customHeight="1">
      <c r="A41" s="134"/>
      <c r="B41" s="134"/>
      <c r="C41" s="134"/>
      <c r="D41" s="151"/>
      <c r="E41" s="116"/>
      <c r="F41" s="117"/>
      <c r="G41" s="63" t="str">
        <f t="shared" ref="G41:M41" si="9">IF(G40&gt;0,$G$23*G40/1000,"")</f>
        <v/>
      </c>
      <c r="H41" s="63">
        <f t="shared" si="9"/>
        <v>10.625</v>
      </c>
      <c r="I41" s="61" t="str">
        <f t="shared" si="9"/>
        <v/>
      </c>
      <c r="J41" s="61" t="str">
        <f t="shared" si="9"/>
        <v/>
      </c>
      <c r="K41" s="61" t="str">
        <f t="shared" si="9"/>
        <v/>
      </c>
      <c r="L41" s="61" t="str">
        <f t="shared" si="9"/>
        <v/>
      </c>
      <c r="M41" s="61" t="str">
        <f t="shared" si="9"/>
        <v/>
      </c>
      <c r="N41" s="121"/>
      <c r="O41" s="123"/>
      <c r="P41" s="119"/>
    </row>
    <row r="42" spans="1:16" ht="13.5" customHeight="1">
      <c r="A42" s="134" t="s">
        <v>84</v>
      </c>
      <c r="B42" s="134"/>
      <c r="C42" s="134"/>
      <c r="D42" s="147"/>
      <c r="E42" s="114" t="s">
        <v>13</v>
      </c>
      <c r="F42" s="115"/>
      <c r="G42" s="60">
        <v>36</v>
      </c>
      <c r="H42" s="66"/>
      <c r="I42" s="66"/>
      <c r="J42" s="66"/>
      <c r="K42" s="66"/>
      <c r="L42" s="66"/>
      <c r="M42" s="66"/>
      <c r="N42" s="120">
        <f>ROUND(SUM(G43:M43),3)</f>
        <v>4.5</v>
      </c>
      <c r="O42" s="148">
        <v>233.33</v>
      </c>
      <c r="P42" s="118">
        <f>N42*O42</f>
        <v>1049.9850000000001</v>
      </c>
    </row>
    <row r="43" spans="1:16" ht="13.5" customHeight="1">
      <c r="A43" s="134"/>
      <c r="B43" s="134"/>
      <c r="C43" s="134"/>
      <c r="D43" s="147"/>
      <c r="E43" s="116"/>
      <c r="F43" s="117"/>
      <c r="G43" s="63">
        <f>IF(G42&gt;0,$G$23*G42/1000,"")</f>
        <v>4.5</v>
      </c>
      <c r="H43" s="61" t="str">
        <f t="shared" ref="H43:M43" si="10">IF(H42&gt;0,$G$23*H42/1000,"")</f>
        <v/>
      </c>
      <c r="I43" s="61" t="str">
        <f t="shared" si="10"/>
        <v/>
      </c>
      <c r="J43" s="61" t="str">
        <f t="shared" si="10"/>
        <v/>
      </c>
      <c r="K43" s="61" t="str">
        <f t="shared" si="10"/>
        <v/>
      </c>
      <c r="L43" s="61" t="str">
        <f t="shared" si="10"/>
        <v/>
      </c>
      <c r="M43" s="61" t="str">
        <f t="shared" si="10"/>
        <v/>
      </c>
      <c r="N43" s="121"/>
      <c r="O43" s="122"/>
      <c r="P43" s="119"/>
    </row>
    <row r="44" spans="1:16" ht="13.5" customHeight="1">
      <c r="A44" s="134" t="s">
        <v>50</v>
      </c>
      <c r="B44" s="134"/>
      <c r="C44" s="134"/>
      <c r="D44" s="147"/>
      <c r="E44" s="114" t="s">
        <v>13</v>
      </c>
      <c r="F44" s="115"/>
      <c r="G44" s="66"/>
      <c r="H44" s="66"/>
      <c r="I44" s="66"/>
      <c r="J44" s="66"/>
      <c r="K44" s="66">
        <v>16</v>
      </c>
      <c r="L44" s="66"/>
      <c r="M44" s="66"/>
      <c r="N44" s="120">
        <f>ROUND(SUM(G45:M45),3)</f>
        <v>2</v>
      </c>
      <c r="O44" s="148">
        <v>262.87</v>
      </c>
      <c r="P44" s="118">
        <f>N44*O44</f>
        <v>525.74</v>
      </c>
    </row>
    <row r="45" spans="1:16" ht="13.5" customHeight="1">
      <c r="A45" s="134"/>
      <c r="B45" s="134"/>
      <c r="C45" s="134"/>
      <c r="D45" s="147"/>
      <c r="E45" s="116"/>
      <c r="F45" s="117"/>
      <c r="G45" s="63" t="str">
        <f t="shared" ref="G45:M45" si="11">IF(G44&gt;0,$G$23*G44/1000,"")</f>
        <v/>
      </c>
      <c r="H45" s="61" t="str">
        <f t="shared" si="11"/>
        <v/>
      </c>
      <c r="I45" s="61" t="str">
        <f t="shared" si="11"/>
        <v/>
      </c>
      <c r="J45" s="61" t="str">
        <f t="shared" si="11"/>
        <v/>
      </c>
      <c r="K45" s="61">
        <f t="shared" si="11"/>
        <v>2</v>
      </c>
      <c r="L45" s="61" t="str">
        <f t="shared" si="11"/>
        <v/>
      </c>
      <c r="M45" s="61" t="str">
        <f t="shared" si="11"/>
        <v/>
      </c>
      <c r="N45" s="121"/>
      <c r="O45" s="122"/>
      <c r="P45" s="119"/>
    </row>
    <row r="46" spans="1:16" ht="13.5" customHeight="1">
      <c r="A46" s="134" t="s">
        <v>66</v>
      </c>
      <c r="B46" s="134"/>
      <c r="C46" s="134"/>
      <c r="D46" s="149"/>
      <c r="E46" s="114" t="s">
        <v>13</v>
      </c>
      <c r="F46" s="115"/>
      <c r="G46" s="67"/>
      <c r="H46" s="68"/>
      <c r="I46" s="68">
        <v>200</v>
      </c>
      <c r="J46" s="68"/>
      <c r="K46" s="68"/>
      <c r="L46" s="68"/>
      <c r="M46" s="68"/>
      <c r="N46" s="120">
        <f>ROUND(SUM(G47:M47),3)</f>
        <v>25</v>
      </c>
      <c r="O46" s="148">
        <v>0</v>
      </c>
      <c r="P46" s="118">
        <f>N46*O46</f>
        <v>0</v>
      </c>
    </row>
    <row r="47" spans="1:16" ht="13.5" customHeight="1">
      <c r="A47" s="134"/>
      <c r="B47" s="134"/>
      <c r="C47" s="134"/>
      <c r="D47" s="150"/>
      <c r="E47" s="116"/>
      <c r="F47" s="117"/>
      <c r="G47" s="63" t="str">
        <f t="shared" ref="G47:M47" si="12">IF(G46&gt;0,$G$23*G46/1000,"")</f>
        <v/>
      </c>
      <c r="H47" s="61" t="str">
        <f t="shared" si="12"/>
        <v/>
      </c>
      <c r="I47" s="61">
        <f t="shared" si="12"/>
        <v>25</v>
      </c>
      <c r="J47" s="61"/>
      <c r="K47" s="61" t="str">
        <f t="shared" si="12"/>
        <v/>
      </c>
      <c r="L47" s="61" t="str">
        <f t="shared" si="12"/>
        <v/>
      </c>
      <c r="M47" s="61" t="str">
        <f t="shared" si="12"/>
        <v/>
      </c>
      <c r="N47" s="121"/>
      <c r="O47" s="122"/>
      <c r="P47" s="119"/>
    </row>
    <row r="48" spans="1:16" ht="13.5" customHeight="1">
      <c r="A48" s="124" t="s">
        <v>29</v>
      </c>
      <c r="B48" s="124"/>
      <c r="C48" s="124"/>
      <c r="D48" s="149"/>
      <c r="E48" s="114" t="s">
        <v>13</v>
      </c>
      <c r="F48" s="115"/>
      <c r="G48" s="67"/>
      <c r="H48" s="68">
        <v>160</v>
      </c>
      <c r="I48" s="68"/>
      <c r="J48" s="68"/>
      <c r="K48" s="68"/>
      <c r="L48" s="68"/>
      <c r="M48" s="68"/>
      <c r="N48" s="120">
        <f>ROUND(SUM(G49:M49),3)</f>
        <v>20</v>
      </c>
      <c r="O48" s="148">
        <v>70</v>
      </c>
      <c r="P48" s="118">
        <f>N48*O48</f>
        <v>1400</v>
      </c>
    </row>
    <row r="49" spans="1:16" ht="13.5" customHeight="1">
      <c r="A49" s="124"/>
      <c r="B49" s="124"/>
      <c r="C49" s="124"/>
      <c r="D49" s="150"/>
      <c r="E49" s="116"/>
      <c r="F49" s="117"/>
      <c r="G49" s="63" t="str">
        <f t="shared" ref="G49:M49" si="13">IF(G48&gt;0,$G$23*G48/1000,"")</f>
        <v/>
      </c>
      <c r="H49" s="61">
        <f t="shared" si="13"/>
        <v>20</v>
      </c>
      <c r="I49" s="61" t="str">
        <f t="shared" si="13"/>
        <v/>
      </c>
      <c r="J49" s="61" t="str">
        <f t="shared" si="13"/>
        <v/>
      </c>
      <c r="K49" s="61" t="str">
        <f t="shared" si="13"/>
        <v/>
      </c>
      <c r="L49" s="61" t="str">
        <f t="shared" si="13"/>
        <v/>
      </c>
      <c r="M49" s="61" t="str">
        <f t="shared" si="13"/>
        <v/>
      </c>
      <c r="N49" s="121"/>
      <c r="O49" s="122"/>
      <c r="P49" s="119"/>
    </row>
    <row r="50" spans="1:16" ht="13.5" customHeight="1">
      <c r="A50" s="134" t="s">
        <v>92</v>
      </c>
      <c r="B50" s="134"/>
      <c r="C50" s="134"/>
      <c r="D50" s="147"/>
      <c r="E50" s="135"/>
      <c r="F50" s="136"/>
      <c r="G50" s="66"/>
      <c r="H50" s="66"/>
      <c r="I50" s="66"/>
      <c r="J50" s="66"/>
      <c r="K50" s="66"/>
      <c r="L50" s="66">
        <v>120</v>
      </c>
      <c r="M50" s="66"/>
      <c r="N50" s="120">
        <f>ROUND(SUM(G51:M51),3)</f>
        <v>15</v>
      </c>
      <c r="O50" s="148">
        <v>300</v>
      </c>
      <c r="P50" s="118">
        <f>N50*O50</f>
        <v>4500</v>
      </c>
    </row>
    <row r="51" spans="1:16" ht="13.5" customHeight="1">
      <c r="A51" s="134"/>
      <c r="B51" s="134"/>
      <c r="C51" s="134"/>
      <c r="D51" s="147"/>
      <c r="E51" s="137"/>
      <c r="F51" s="138"/>
      <c r="G51" s="63" t="str">
        <f t="shared" ref="G51:M51" si="14">IF(G50&gt;0,$G$23*G50/1000,"")</f>
        <v/>
      </c>
      <c r="H51" s="61" t="str">
        <f t="shared" si="14"/>
        <v/>
      </c>
      <c r="I51" s="61" t="str">
        <f t="shared" si="14"/>
        <v/>
      </c>
      <c r="J51" s="61" t="str">
        <f t="shared" si="14"/>
        <v/>
      </c>
      <c r="K51" s="61" t="str">
        <f t="shared" si="14"/>
        <v/>
      </c>
      <c r="L51" s="61">
        <f t="shared" si="14"/>
        <v>15</v>
      </c>
      <c r="M51" s="61" t="str">
        <f t="shared" si="14"/>
        <v/>
      </c>
      <c r="N51" s="121"/>
      <c r="O51" s="122"/>
      <c r="P51" s="119"/>
    </row>
    <row r="52" spans="1:16" ht="18.75">
      <c r="A52" s="139" t="s">
        <v>14</v>
      </c>
      <c r="B52" s="140"/>
      <c r="C52" s="141"/>
      <c r="D52" s="31"/>
      <c r="E52" s="143"/>
      <c r="F52" s="143"/>
      <c r="G52" s="47" t="s">
        <v>90</v>
      </c>
      <c r="H52" s="48" t="s">
        <v>15</v>
      </c>
      <c r="I52" s="48" t="s">
        <v>15</v>
      </c>
      <c r="J52" s="48" t="s">
        <v>87</v>
      </c>
      <c r="K52" s="48" t="s">
        <v>91</v>
      </c>
      <c r="L52" s="48" t="s">
        <v>93</v>
      </c>
      <c r="M52" s="49"/>
      <c r="N52" s="52"/>
      <c r="O52" s="50"/>
      <c r="P52" s="53"/>
    </row>
    <row r="53" spans="1:16" ht="18.75">
      <c r="A53" s="139" t="s">
        <v>16</v>
      </c>
      <c r="B53" s="140"/>
      <c r="C53" s="141"/>
      <c r="D53" s="31"/>
      <c r="E53" s="143"/>
      <c r="F53" s="143"/>
      <c r="G53" s="75" t="s">
        <v>90</v>
      </c>
      <c r="H53" s="75" t="s">
        <v>15</v>
      </c>
      <c r="I53" s="75" t="s">
        <v>15</v>
      </c>
      <c r="J53" s="75" t="s">
        <v>87</v>
      </c>
      <c r="K53" s="75" t="s">
        <v>91</v>
      </c>
      <c r="L53" s="75" t="s">
        <v>93</v>
      </c>
      <c r="M53" s="76"/>
      <c r="N53" s="51"/>
      <c r="O53" s="51"/>
      <c r="P53" s="54"/>
    </row>
    <row r="54" spans="1:16">
      <c r="A54" s="55"/>
      <c r="B54" s="55"/>
      <c r="C54" s="55"/>
      <c r="D54" s="13"/>
      <c r="E54" s="14"/>
      <c r="F54" s="14"/>
      <c r="G54" s="56"/>
      <c r="H54" s="57"/>
      <c r="I54" s="56"/>
      <c r="J54" s="56"/>
      <c r="K54" s="56"/>
      <c r="L54" s="56"/>
      <c r="M54" s="56"/>
      <c r="N54" s="58"/>
      <c r="O54" s="58"/>
      <c r="P54" s="59"/>
    </row>
    <row r="55" spans="1:16">
      <c r="A55" s="55"/>
      <c r="B55" s="55"/>
      <c r="C55" s="55"/>
      <c r="D55" s="13"/>
      <c r="E55" s="14"/>
      <c r="F55" s="14"/>
      <c r="G55" s="56"/>
      <c r="H55" s="57"/>
      <c r="I55" s="56"/>
      <c r="J55" s="56"/>
      <c r="K55" s="56"/>
      <c r="L55" s="56"/>
      <c r="M55" s="56"/>
      <c r="N55" s="58"/>
      <c r="O55" s="58"/>
      <c r="P55" s="59"/>
    </row>
    <row r="56" spans="1:16">
      <c r="A56" s="55"/>
      <c r="B56" s="55"/>
      <c r="C56" s="55"/>
      <c r="D56" s="13"/>
      <c r="E56" s="14"/>
      <c r="F56" s="14"/>
      <c r="G56" s="56"/>
      <c r="H56" s="57"/>
      <c r="I56" s="56"/>
      <c r="J56" s="56"/>
      <c r="K56" s="56"/>
      <c r="L56" s="56"/>
      <c r="M56" s="56"/>
      <c r="N56" s="58"/>
      <c r="O56" s="58"/>
      <c r="P56" s="59"/>
    </row>
    <row r="58" spans="1:16">
      <c r="A58" s="160" t="s">
        <v>88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</row>
    <row r="61" spans="1:16">
      <c r="J61" s="26"/>
      <c r="K61" s="26"/>
      <c r="L61" s="26"/>
    </row>
  </sheetData>
  <mergeCells count="122">
    <mergeCell ref="A48:C49"/>
    <mergeCell ref="D48:D49"/>
    <mergeCell ref="E48:F49"/>
    <mergeCell ref="N48:N49"/>
    <mergeCell ref="O48:O49"/>
    <mergeCell ref="P48:P49"/>
    <mergeCell ref="E10:M10"/>
    <mergeCell ref="I12:K12"/>
    <mergeCell ref="A58:P58"/>
    <mergeCell ref="O30:O31"/>
    <mergeCell ref="P30:P31"/>
    <mergeCell ref="N26:N27"/>
    <mergeCell ref="O26:O27"/>
    <mergeCell ref="O28:O29"/>
    <mergeCell ref="P28:P29"/>
    <mergeCell ref="D28:D29"/>
    <mergeCell ref="N28:N29"/>
    <mergeCell ref="E30:F31"/>
    <mergeCell ref="O36:O37"/>
    <mergeCell ref="E28:F29"/>
    <mergeCell ref="E34:F35"/>
    <mergeCell ref="D32:D33"/>
    <mergeCell ref="D34:D35"/>
    <mergeCell ref="D30:D31"/>
    <mergeCell ref="N30:N31"/>
    <mergeCell ref="P36:P37"/>
    <mergeCell ref="D36:D37"/>
    <mergeCell ref="N36:N37"/>
    <mergeCell ref="O32:O33"/>
    <mergeCell ref="P32:P33"/>
    <mergeCell ref="N34:N35"/>
    <mergeCell ref="O34:O35"/>
    <mergeCell ref="P34:P35"/>
    <mergeCell ref="N32:N33"/>
    <mergeCell ref="E32:F33"/>
    <mergeCell ref="O38:O39"/>
    <mergeCell ref="P38:P39"/>
    <mergeCell ref="D40:D41"/>
    <mergeCell ref="N40:N41"/>
    <mergeCell ref="O40:O41"/>
    <mergeCell ref="P40:P41"/>
    <mergeCell ref="D38:D39"/>
    <mergeCell ref="N38:N39"/>
    <mergeCell ref="O42:O43"/>
    <mergeCell ref="P42:P43"/>
    <mergeCell ref="D44:D45"/>
    <mergeCell ref="N44:N45"/>
    <mergeCell ref="O44:O45"/>
    <mergeCell ref="P44:P45"/>
    <mergeCell ref="D42:D43"/>
    <mergeCell ref="N42:N43"/>
    <mergeCell ref="P46:P47"/>
    <mergeCell ref="D50:D51"/>
    <mergeCell ref="N50:N51"/>
    <mergeCell ref="O50:O51"/>
    <mergeCell ref="P50:P51"/>
    <mergeCell ref="D46:D47"/>
    <mergeCell ref="N46:N47"/>
    <mergeCell ref="O46:O47"/>
    <mergeCell ref="A52:C52"/>
    <mergeCell ref="A53:C53"/>
    <mergeCell ref="H14:L14"/>
    <mergeCell ref="E52:F52"/>
    <mergeCell ref="E53:F53"/>
    <mergeCell ref="D24:D25"/>
    <mergeCell ref="D26:D27"/>
    <mergeCell ref="K19:K22"/>
    <mergeCell ref="L19:L22"/>
    <mergeCell ref="A46:C47"/>
    <mergeCell ref="A50:C51"/>
    <mergeCell ref="E36:F37"/>
    <mergeCell ref="E38:F39"/>
    <mergeCell ref="E40:F41"/>
    <mergeCell ref="E42:F43"/>
    <mergeCell ref="E44:F45"/>
    <mergeCell ref="E46:F47"/>
    <mergeCell ref="E50:F51"/>
    <mergeCell ref="A42:C43"/>
    <mergeCell ref="A44:C45"/>
    <mergeCell ref="A38:C39"/>
    <mergeCell ref="A40:C41"/>
    <mergeCell ref="A36:C37"/>
    <mergeCell ref="A28:C29"/>
    <mergeCell ref="A30:C31"/>
    <mergeCell ref="A32:C33"/>
    <mergeCell ref="A34:C35"/>
    <mergeCell ref="A24:C25"/>
    <mergeCell ref="A26:C27"/>
    <mergeCell ref="D9:E9"/>
    <mergeCell ref="G17:M18"/>
    <mergeCell ref="G19:G22"/>
    <mergeCell ref="H19:H22"/>
    <mergeCell ref="M19:M22"/>
    <mergeCell ref="A22:D22"/>
    <mergeCell ref="A23:C23"/>
    <mergeCell ref="E24:F25"/>
    <mergeCell ref="R11:S11"/>
    <mergeCell ref="R9:S9"/>
    <mergeCell ref="R10:S10"/>
    <mergeCell ref="R6:S6"/>
    <mergeCell ref="E26:F27"/>
    <mergeCell ref="P26:P27"/>
    <mergeCell ref="P21:P22"/>
    <mergeCell ref="N24:N25"/>
    <mergeCell ref="O24:O25"/>
    <mergeCell ref="P24:P25"/>
    <mergeCell ref="E22:F23"/>
    <mergeCell ref="I19:I22"/>
    <mergeCell ref="J19:J22"/>
    <mergeCell ref="N20:O20"/>
    <mergeCell ref="A1:B1"/>
    <mergeCell ref="G7:J7"/>
    <mergeCell ref="N21:N22"/>
    <mergeCell ref="O21:O22"/>
    <mergeCell ref="A2:D2"/>
    <mergeCell ref="A3:D3"/>
    <mergeCell ref="R5:S5"/>
    <mergeCell ref="Q7:Q8"/>
    <mergeCell ref="R7:S8"/>
    <mergeCell ref="K1:S1"/>
    <mergeCell ref="K2:S2"/>
    <mergeCell ref="K3:S3"/>
  </mergeCells>
  <phoneticPr fontId="0" type="noConversion"/>
  <pageMargins left="1.05" right="0.17" top="0.25" bottom="0.35" header="0.21" footer="0.3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1"/>
  <sheetViews>
    <sheetView tabSelected="1" topLeftCell="A13" zoomScaleNormal="100" workbookViewId="0">
      <selection activeCell="H33" sqref="H33"/>
    </sheetView>
  </sheetViews>
  <sheetFormatPr defaultRowHeight="15.75"/>
  <cols>
    <col min="1" max="1" width="10.28515625" customWidth="1"/>
    <col min="2" max="2" width="13.5703125" customWidth="1"/>
    <col min="3" max="3" width="13.85546875" customWidth="1"/>
    <col min="4" max="4" width="5.7109375" style="25" customWidth="1"/>
    <col min="5" max="5" width="2.85546875" style="2" customWidth="1"/>
    <col min="6" max="6" width="4.28515625" style="2" customWidth="1"/>
    <col min="7" max="13" width="11.42578125" style="3" customWidth="1"/>
    <col min="14" max="14" width="12.7109375" style="19" customWidth="1"/>
    <col min="15" max="15" width="11.140625" style="19" customWidth="1"/>
    <col min="16" max="16" width="12" style="4" customWidth="1"/>
  </cols>
  <sheetData>
    <row r="1" spans="1:20" ht="13.5" customHeight="1">
      <c r="A1" s="99"/>
      <c r="B1" s="99"/>
      <c r="K1" s="89" t="s">
        <v>42</v>
      </c>
      <c r="L1" s="89"/>
      <c r="M1" s="89"/>
      <c r="N1" s="89"/>
      <c r="O1" s="89"/>
      <c r="P1" s="89"/>
      <c r="Q1" s="89"/>
      <c r="R1" s="89"/>
      <c r="S1" s="89"/>
      <c r="T1" s="40"/>
    </row>
    <row r="2" spans="1:20" ht="13.5" customHeight="1">
      <c r="A2" s="99"/>
      <c r="B2" s="99"/>
      <c r="C2" s="104"/>
      <c r="D2" s="104"/>
      <c r="K2" s="89" t="s">
        <v>40</v>
      </c>
      <c r="L2" s="89"/>
      <c r="M2" s="89"/>
      <c r="N2" s="89"/>
      <c r="O2" s="89"/>
      <c r="P2" s="89"/>
      <c r="Q2" s="89"/>
      <c r="R2" s="89"/>
      <c r="S2" s="89"/>
      <c r="T2" s="40"/>
    </row>
    <row r="3" spans="1:20" ht="13.5" customHeight="1">
      <c r="A3" s="99" t="s">
        <v>39</v>
      </c>
      <c r="B3" s="99"/>
      <c r="K3" s="89" t="s">
        <v>41</v>
      </c>
      <c r="L3" s="89"/>
      <c r="M3" s="89"/>
      <c r="N3" s="89"/>
      <c r="O3" s="89"/>
      <c r="P3" s="89"/>
      <c r="Q3" s="89"/>
      <c r="R3" s="89"/>
      <c r="S3" s="89"/>
      <c r="T3" s="40"/>
    </row>
    <row r="4" spans="1:20">
      <c r="A4" s="99" t="s">
        <v>83</v>
      </c>
      <c r="B4" s="99"/>
      <c r="C4" s="104"/>
      <c r="D4" s="104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3.5" customHeight="1" thickBot="1">
      <c r="K5" s="39"/>
      <c r="L5" s="39"/>
      <c r="M5" s="39"/>
      <c r="N5" s="43"/>
      <c r="Q5" s="39"/>
      <c r="R5" s="85" t="s">
        <v>33</v>
      </c>
      <c r="S5" s="85"/>
      <c r="T5" s="39"/>
    </row>
    <row r="6" spans="1:20" ht="14.25" customHeight="1">
      <c r="K6" s="39"/>
      <c r="L6" s="39"/>
      <c r="M6" s="39"/>
      <c r="Q6" s="44" t="s">
        <v>34</v>
      </c>
      <c r="R6" s="112" t="s">
        <v>35</v>
      </c>
      <c r="S6" s="113"/>
      <c r="T6" s="39"/>
    </row>
    <row r="7" spans="1:20" ht="10.5" customHeight="1">
      <c r="D7" s="1"/>
      <c r="G7" s="100"/>
      <c r="H7" s="100"/>
      <c r="I7" s="100"/>
      <c r="J7" s="100"/>
      <c r="Q7" s="86" t="s">
        <v>36</v>
      </c>
      <c r="R7" s="87"/>
      <c r="S7" s="88"/>
    </row>
    <row r="8" spans="1:20" ht="7.5" customHeight="1">
      <c r="D8" s="1"/>
      <c r="G8" s="34"/>
      <c r="H8" s="34"/>
      <c r="I8" s="34"/>
      <c r="J8" s="34"/>
      <c r="Q8" s="86"/>
      <c r="R8" s="87"/>
      <c r="S8" s="88"/>
    </row>
    <row r="9" spans="1:20">
      <c r="D9" s="125"/>
      <c r="E9" s="125"/>
      <c r="Q9" s="45" t="s">
        <v>38</v>
      </c>
      <c r="R9" s="108">
        <v>47840536</v>
      </c>
      <c r="S9" s="109"/>
    </row>
    <row r="10" spans="1:20" ht="18.75">
      <c r="D10" s="27"/>
      <c r="E10" s="158" t="s">
        <v>112</v>
      </c>
      <c r="F10" s="104"/>
      <c r="G10" s="104"/>
      <c r="H10" s="104"/>
      <c r="I10" s="104"/>
      <c r="J10" s="104"/>
      <c r="K10" s="104"/>
      <c r="L10" s="104"/>
      <c r="M10" s="104"/>
      <c r="N10" s="41"/>
      <c r="R10" s="110"/>
      <c r="S10" s="111"/>
    </row>
    <row r="11" spans="1:20" ht="13.5" customHeight="1" thickBot="1">
      <c r="D11" s="27"/>
      <c r="E11" s="8"/>
      <c r="F11" s="8"/>
      <c r="G11" s="9"/>
      <c r="H11" s="9"/>
      <c r="I11" s="9"/>
      <c r="J11" s="9"/>
      <c r="K11" s="9"/>
      <c r="L11" s="9"/>
      <c r="M11" s="9"/>
      <c r="N11" s="42"/>
      <c r="R11" s="106"/>
      <c r="S11" s="107"/>
    </row>
    <row r="12" spans="1:20" ht="18.75">
      <c r="D12" s="28"/>
      <c r="I12" s="159" t="s">
        <v>113</v>
      </c>
      <c r="J12" s="104"/>
      <c r="K12" s="104"/>
      <c r="L12" s="12"/>
      <c r="M12" s="12"/>
      <c r="N12" s="36"/>
      <c r="O12" s="37"/>
      <c r="P12" s="37"/>
    </row>
    <row r="13" spans="1:20">
      <c r="D13" s="28"/>
      <c r="I13" s="11"/>
      <c r="J13" s="11"/>
      <c r="K13" s="11"/>
      <c r="L13" s="12"/>
      <c r="M13" s="12"/>
      <c r="N13" s="36"/>
      <c r="O13" s="37"/>
      <c r="P13" s="37"/>
    </row>
    <row r="14" spans="1:20" ht="25.5">
      <c r="A14" s="5" t="s">
        <v>0</v>
      </c>
      <c r="B14" s="6" t="s">
        <v>1</v>
      </c>
      <c r="C14" s="7" t="s">
        <v>2</v>
      </c>
      <c r="H14" s="142" t="s">
        <v>95</v>
      </c>
      <c r="I14" s="142"/>
      <c r="J14" s="142"/>
      <c r="K14" s="142"/>
      <c r="L14" s="142"/>
      <c r="M14" s="12"/>
      <c r="N14" s="36"/>
      <c r="O14" s="37"/>
      <c r="P14" s="37"/>
    </row>
    <row r="15" spans="1:20">
      <c r="A15" s="10" t="s">
        <v>3</v>
      </c>
      <c r="B15" s="29">
        <v>134</v>
      </c>
      <c r="C15" s="29">
        <v>134</v>
      </c>
      <c r="L15" s="12"/>
      <c r="M15" s="12"/>
      <c r="N15" s="36"/>
      <c r="O15" s="38"/>
      <c r="P15" s="38"/>
    </row>
    <row r="16" spans="1:20">
      <c r="A16" s="10"/>
      <c r="B16" s="29"/>
      <c r="C16" s="29"/>
      <c r="L16" s="12"/>
      <c r="M16" s="12"/>
      <c r="N16" s="36"/>
      <c r="O16" s="9"/>
      <c r="P16" s="9"/>
    </row>
    <row r="17" spans="1:18">
      <c r="A17" s="10" t="s">
        <v>4</v>
      </c>
      <c r="B17" s="29">
        <f>B15</f>
        <v>134</v>
      </c>
      <c r="C17" s="29">
        <f>C15</f>
        <v>134</v>
      </c>
      <c r="E17" s="14"/>
      <c r="F17" s="14"/>
      <c r="G17" s="126" t="s">
        <v>5</v>
      </c>
      <c r="H17" s="127"/>
      <c r="I17" s="127"/>
      <c r="J17" s="127"/>
      <c r="K17" s="127"/>
      <c r="L17" s="127"/>
      <c r="M17" s="127"/>
      <c r="N17" s="15"/>
      <c r="O17" s="16"/>
      <c r="P17" s="16"/>
    </row>
    <row r="18" spans="1:18">
      <c r="D18" s="13"/>
      <c r="E18" s="14"/>
      <c r="F18" s="14"/>
      <c r="G18" s="128"/>
      <c r="H18" s="129"/>
      <c r="I18" s="129"/>
      <c r="J18" s="129"/>
      <c r="K18" s="129"/>
      <c r="L18" s="129"/>
      <c r="M18" s="129"/>
      <c r="N18" s="17"/>
      <c r="O18" s="18"/>
      <c r="P18" s="18"/>
    </row>
    <row r="19" spans="1:18">
      <c r="D19" s="13"/>
      <c r="E19" s="14"/>
      <c r="F19" s="14"/>
      <c r="G19" s="94" t="s">
        <v>79</v>
      </c>
      <c r="H19" s="94" t="s">
        <v>114</v>
      </c>
      <c r="I19" s="94" t="s">
        <v>97</v>
      </c>
      <c r="J19" s="95"/>
      <c r="K19" s="94"/>
      <c r="L19" s="161"/>
      <c r="M19" s="130"/>
    </row>
    <row r="20" spans="1:18">
      <c r="D20" s="13"/>
      <c r="E20" s="14"/>
      <c r="F20" s="14"/>
      <c r="G20" s="95"/>
      <c r="H20" s="95"/>
      <c r="I20" s="95"/>
      <c r="J20" s="95"/>
      <c r="K20" s="95"/>
      <c r="L20" s="161"/>
      <c r="M20" s="130"/>
      <c r="N20" s="97" t="s">
        <v>7</v>
      </c>
      <c r="O20" s="98"/>
      <c r="P20" s="20">
        <f>P23/B17</f>
        <v>45.311252238805963</v>
      </c>
    </row>
    <row r="21" spans="1:18">
      <c r="D21" s="13"/>
      <c r="E21" s="14"/>
      <c r="F21" s="14"/>
      <c r="G21" s="95"/>
      <c r="H21" s="95"/>
      <c r="I21" s="95"/>
      <c r="J21" s="95"/>
      <c r="K21" s="95"/>
      <c r="L21" s="161"/>
      <c r="M21" s="130"/>
      <c r="N21" s="101" t="s">
        <v>8</v>
      </c>
      <c r="O21" s="103" t="s">
        <v>9</v>
      </c>
      <c r="P21" s="103" t="s">
        <v>10</v>
      </c>
    </row>
    <row r="22" spans="1:18" ht="12.75" customHeight="1">
      <c r="A22" s="131" t="s">
        <v>17</v>
      </c>
      <c r="B22" s="132"/>
      <c r="C22" s="132"/>
      <c r="D22" s="133"/>
      <c r="E22" s="90" t="s">
        <v>12</v>
      </c>
      <c r="F22" s="91"/>
      <c r="G22" s="96"/>
      <c r="H22" s="96"/>
      <c r="I22" s="96"/>
      <c r="J22" s="96"/>
      <c r="K22" s="96"/>
      <c r="L22" s="161"/>
      <c r="M22" s="130"/>
      <c r="N22" s="102"/>
      <c r="O22" s="103"/>
      <c r="P22" s="103"/>
    </row>
    <row r="23" spans="1:18" ht="18.75">
      <c r="A23" s="131" t="s">
        <v>11</v>
      </c>
      <c r="B23" s="132"/>
      <c r="C23" s="133"/>
      <c r="D23" s="30" t="s">
        <v>27</v>
      </c>
      <c r="E23" s="92"/>
      <c r="F23" s="93"/>
      <c r="G23" s="21">
        <f>B17</f>
        <v>134</v>
      </c>
      <c r="H23" s="22">
        <f t="shared" ref="H23:M23" si="0">G23</f>
        <v>134</v>
      </c>
      <c r="I23" s="22">
        <f t="shared" si="0"/>
        <v>134</v>
      </c>
      <c r="J23" s="22">
        <f t="shared" si="0"/>
        <v>134</v>
      </c>
      <c r="K23" s="22">
        <f t="shared" si="0"/>
        <v>134</v>
      </c>
      <c r="L23" s="22">
        <f t="shared" si="0"/>
        <v>134</v>
      </c>
      <c r="M23" s="22">
        <f t="shared" si="0"/>
        <v>134</v>
      </c>
      <c r="N23" s="23"/>
      <c r="O23" s="24"/>
      <c r="P23" s="46">
        <f>SUM(P24:P51)</f>
        <v>6071.7077999999992</v>
      </c>
    </row>
    <row r="24" spans="1:18" ht="13.5" customHeight="1">
      <c r="A24" s="124" t="s">
        <v>28</v>
      </c>
      <c r="B24" s="124"/>
      <c r="C24" s="124"/>
      <c r="D24" s="144"/>
      <c r="E24" s="114" t="s">
        <v>13</v>
      </c>
      <c r="F24" s="115"/>
      <c r="G24" s="60"/>
      <c r="H24" s="79">
        <v>26.864999999999998</v>
      </c>
      <c r="I24" s="60"/>
      <c r="J24" s="60"/>
      <c r="K24" s="60"/>
      <c r="L24" s="60"/>
      <c r="M24" s="60"/>
      <c r="N24" s="120">
        <f>ROUND(SUM(G25:M25),3)</f>
        <v>3.6</v>
      </c>
      <c r="O24" s="122">
        <v>74</v>
      </c>
      <c r="P24" s="118">
        <f>N24*O24</f>
        <v>266.40000000000003</v>
      </c>
    </row>
    <row r="25" spans="1:18" ht="13.5" customHeight="1">
      <c r="A25" s="124"/>
      <c r="B25" s="124"/>
      <c r="C25" s="124"/>
      <c r="D25" s="145"/>
      <c r="E25" s="116"/>
      <c r="F25" s="117"/>
      <c r="G25" s="61" t="str">
        <f t="shared" ref="G25:M25" si="1">IF(G24&gt;0,$G$23*G24/1000,"")</f>
        <v/>
      </c>
      <c r="H25" s="61">
        <f t="shared" si="1"/>
        <v>3.5999099999999999</v>
      </c>
      <c r="I25" s="61" t="str">
        <f t="shared" si="1"/>
        <v/>
      </c>
      <c r="J25" s="61" t="str">
        <f t="shared" si="1"/>
        <v/>
      </c>
      <c r="K25" s="61" t="str">
        <f t="shared" si="1"/>
        <v/>
      </c>
      <c r="L25" s="61" t="str">
        <f t="shared" si="1"/>
        <v/>
      </c>
      <c r="M25" s="61" t="str">
        <f t="shared" si="1"/>
        <v/>
      </c>
      <c r="N25" s="121"/>
      <c r="O25" s="123"/>
      <c r="P25" s="119"/>
      <c r="R25" s="35"/>
    </row>
    <row r="26" spans="1:18" ht="13.5" customHeight="1">
      <c r="A26" s="124" t="s">
        <v>43</v>
      </c>
      <c r="B26" s="124"/>
      <c r="C26" s="124"/>
      <c r="D26" s="144"/>
      <c r="E26" s="114" t="s">
        <v>13</v>
      </c>
      <c r="F26" s="115"/>
      <c r="G26" s="77">
        <v>4.0297999999999998</v>
      </c>
      <c r="H26" s="78"/>
      <c r="I26" s="60"/>
      <c r="J26" s="60"/>
      <c r="K26" s="60"/>
      <c r="L26" s="60"/>
      <c r="M26" s="60"/>
      <c r="N26" s="120">
        <f>ROUND(SUM(G27:M27),3)</f>
        <v>0.54</v>
      </c>
      <c r="O26" s="123">
        <v>908.62</v>
      </c>
      <c r="P26" s="118">
        <f>N26*O26</f>
        <v>490.65480000000002</v>
      </c>
    </row>
    <row r="27" spans="1:18" ht="13.5" customHeight="1">
      <c r="A27" s="124"/>
      <c r="B27" s="124"/>
      <c r="C27" s="124"/>
      <c r="D27" s="145"/>
      <c r="E27" s="116"/>
      <c r="F27" s="117"/>
      <c r="G27" s="63">
        <f t="shared" ref="G27:M27" si="2">IF(G26&gt;0,$G$23*G26/1000,"")</f>
        <v>0.53999319999999995</v>
      </c>
      <c r="H27" s="63" t="str">
        <f t="shared" si="2"/>
        <v/>
      </c>
      <c r="I27" s="63" t="str">
        <f t="shared" si="2"/>
        <v/>
      </c>
      <c r="J27" s="63" t="str">
        <f t="shared" si="2"/>
        <v/>
      </c>
      <c r="K27" s="63" t="str">
        <f t="shared" si="2"/>
        <v/>
      </c>
      <c r="L27" s="63" t="str">
        <f t="shared" si="2"/>
        <v/>
      </c>
      <c r="M27" s="63" t="str">
        <f t="shared" si="2"/>
        <v/>
      </c>
      <c r="N27" s="121"/>
      <c r="O27" s="123"/>
      <c r="P27" s="119"/>
    </row>
    <row r="28" spans="1:18" ht="13.5" customHeight="1">
      <c r="A28" s="124" t="s">
        <v>21</v>
      </c>
      <c r="B28" s="124"/>
      <c r="C28" s="124"/>
      <c r="D28" s="144"/>
      <c r="E28" s="114" t="s">
        <v>13</v>
      </c>
      <c r="F28" s="115"/>
      <c r="G28" s="62">
        <v>0.3</v>
      </c>
      <c r="H28" s="60"/>
      <c r="I28" s="60"/>
      <c r="J28" s="60"/>
      <c r="K28" s="60"/>
      <c r="L28" s="60"/>
      <c r="M28" s="60"/>
      <c r="N28" s="120">
        <f>ROUND(SUM(G29:M29),3)</f>
        <v>0.04</v>
      </c>
      <c r="O28" s="123">
        <v>37</v>
      </c>
      <c r="P28" s="118">
        <f>N28*O28</f>
        <v>1.48</v>
      </c>
    </row>
    <row r="29" spans="1:18" ht="13.5" customHeight="1">
      <c r="A29" s="124"/>
      <c r="B29" s="124"/>
      <c r="C29" s="124"/>
      <c r="D29" s="145"/>
      <c r="E29" s="116"/>
      <c r="F29" s="117"/>
      <c r="G29" s="63">
        <f t="shared" ref="G29:M29" si="3">IF(G28&gt;0,$G$23*G28/1000,"")</f>
        <v>4.0199999999999993E-2</v>
      </c>
      <c r="H29" s="63" t="str">
        <f t="shared" si="3"/>
        <v/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121"/>
      <c r="O29" s="123"/>
      <c r="P29" s="119"/>
    </row>
    <row r="30" spans="1:18" ht="13.5" customHeight="1">
      <c r="A30" s="124" t="s">
        <v>80</v>
      </c>
      <c r="B30" s="124"/>
      <c r="C30" s="124"/>
      <c r="D30" s="151"/>
      <c r="E30" s="114" t="s">
        <v>13</v>
      </c>
      <c r="F30" s="115"/>
      <c r="G30" s="77">
        <v>21.75</v>
      </c>
      <c r="H30" s="60"/>
      <c r="I30" s="60"/>
      <c r="J30" s="60"/>
      <c r="K30" s="60"/>
      <c r="L30" s="60"/>
      <c r="M30" s="60"/>
      <c r="N30" s="120">
        <f>ROUND(SUM(G31:M31),3)</f>
        <v>2.915</v>
      </c>
      <c r="O30" s="123">
        <v>67</v>
      </c>
      <c r="P30" s="118">
        <f>N30*O30</f>
        <v>195.30500000000001</v>
      </c>
    </row>
    <row r="31" spans="1:18" ht="13.5" customHeight="1">
      <c r="A31" s="124"/>
      <c r="B31" s="124"/>
      <c r="C31" s="124"/>
      <c r="D31" s="151"/>
      <c r="E31" s="116"/>
      <c r="F31" s="117"/>
      <c r="G31" s="63">
        <f t="shared" ref="G31:M31" si="4">IF(G30&gt;0,$G$23*G30/1000,"")</f>
        <v>2.9144999999999999</v>
      </c>
      <c r="H31" s="61" t="str">
        <f t="shared" si="4"/>
        <v/>
      </c>
      <c r="I31" s="61" t="str">
        <f t="shared" si="4"/>
        <v/>
      </c>
      <c r="J31" s="61" t="str">
        <f t="shared" si="4"/>
        <v/>
      </c>
      <c r="K31" s="61" t="str">
        <f t="shared" si="4"/>
        <v/>
      </c>
      <c r="L31" s="61" t="str">
        <f t="shared" si="4"/>
        <v/>
      </c>
      <c r="M31" s="61" t="str">
        <f t="shared" si="4"/>
        <v/>
      </c>
      <c r="N31" s="121"/>
      <c r="O31" s="123"/>
      <c r="P31" s="119"/>
    </row>
    <row r="32" spans="1:18" ht="13.5" customHeight="1">
      <c r="A32" s="124" t="s">
        <v>94</v>
      </c>
      <c r="B32" s="124"/>
      <c r="C32" s="124"/>
      <c r="D32" s="151"/>
      <c r="E32" s="114" t="s">
        <v>13</v>
      </c>
      <c r="F32" s="115"/>
      <c r="G32" s="77">
        <v>36.865600000000001</v>
      </c>
      <c r="H32" s="62"/>
      <c r="I32" s="77">
        <v>36.865600000000001</v>
      </c>
      <c r="J32" s="62"/>
      <c r="K32" s="62"/>
      <c r="L32" s="62"/>
      <c r="M32" s="62"/>
      <c r="N32" s="120">
        <f>ROUND(SUM(G33:M33),3)</f>
        <v>9.8800000000000008</v>
      </c>
      <c r="O32" s="123">
        <v>475</v>
      </c>
      <c r="P32" s="118">
        <f>N32*O32</f>
        <v>4693</v>
      </c>
    </row>
    <row r="33" spans="1:16" ht="13.5" customHeight="1">
      <c r="A33" s="124"/>
      <c r="B33" s="124"/>
      <c r="C33" s="124"/>
      <c r="D33" s="151"/>
      <c r="E33" s="116"/>
      <c r="F33" s="117"/>
      <c r="G33" s="63">
        <f t="shared" ref="G33:M33" si="5">IF(G32&gt;0,$G$23*G32/1000,"")</f>
        <v>4.9399904000000001</v>
      </c>
      <c r="H33" s="61" t="str">
        <f t="shared" si="5"/>
        <v/>
      </c>
      <c r="I33" s="61">
        <f t="shared" si="5"/>
        <v>4.9399904000000001</v>
      </c>
      <c r="J33" s="61" t="str">
        <f t="shared" si="5"/>
        <v/>
      </c>
      <c r="K33" s="61" t="str">
        <f t="shared" si="5"/>
        <v/>
      </c>
      <c r="L33" s="61" t="str">
        <f t="shared" si="5"/>
        <v/>
      </c>
      <c r="M33" s="61" t="str">
        <f t="shared" si="5"/>
        <v/>
      </c>
      <c r="N33" s="121"/>
      <c r="O33" s="123"/>
      <c r="P33" s="119"/>
    </row>
    <row r="34" spans="1:16" ht="13.5" customHeight="1">
      <c r="A34" s="124" t="s">
        <v>111</v>
      </c>
      <c r="B34" s="124"/>
      <c r="C34" s="124"/>
      <c r="D34" s="156"/>
      <c r="E34" s="114" t="s">
        <v>13</v>
      </c>
      <c r="F34" s="115"/>
      <c r="G34" s="64">
        <v>7</v>
      </c>
      <c r="H34" s="64"/>
      <c r="I34" s="64">
        <v>7</v>
      </c>
      <c r="J34" s="64"/>
      <c r="K34" s="64"/>
      <c r="L34" s="64"/>
      <c r="M34" s="64"/>
      <c r="N34" s="120">
        <f>ROUND(SUM(G35:M35),3)</f>
        <v>1.8759999999999999</v>
      </c>
      <c r="O34" s="148">
        <v>93</v>
      </c>
      <c r="P34" s="154">
        <f>N34*O34</f>
        <v>174.46799999999999</v>
      </c>
    </row>
    <row r="35" spans="1:16" ht="13.5" customHeight="1">
      <c r="A35" s="124"/>
      <c r="B35" s="124"/>
      <c r="C35" s="124"/>
      <c r="D35" s="157"/>
      <c r="E35" s="116"/>
      <c r="F35" s="117"/>
      <c r="G35" s="63">
        <f t="shared" ref="G35:M35" si="6">IF(G34&gt;0,$G$23*G34/1000,"")</f>
        <v>0.93799999999999994</v>
      </c>
      <c r="H35" s="63" t="str">
        <f t="shared" si="6"/>
        <v/>
      </c>
      <c r="I35" s="63">
        <f t="shared" si="6"/>
        <v>0.93799999999999994</v>
      </c>
      <c r="J35" s="63" t="str">
        <f t="shared" si="6"/>
        <v/>
      </c>
      <c r="K35" s="63" t="str">
        <f t="shared" si="6"/>
        <v/>
      </c>
      <c r="L35" s="63" t="str">
        <f t="shared" si="6"/>
        <v/>
      </c>
      <c r="M35" s="63" t="str">
        <f t="shared" si="6"/>
        <v/>
      </c>
      <c r="N35" s="121"/>
      <c r="O35" s="122"/>
      <c r="P35" s="155"/>
    </row>
    <row r="36" spans="1:16" ht="13.5" customHeight="1">
      <c r="A36" s="124" t="s">
        <v>96</v>
      </c>
      <c r="B36" s="124"/>
      <c r="C36" s="124"/>
      <c r="D36" s="152"/>
      <c r="E36" s="114" t="s">
        <v>13</v>
      </c>
      <c r="F36" s="115"/>
      <c r="G36" s="60"/>
      <c r="H36" s="65"/>
      <c r="I36" s="84">
        <v>2.9849999999999999</v>
      </c>
      <c r="J36" s="65"/>
      <c r="K36" s="65"/>
      <c r="L36" s="65"/>
      <c r="M36" s="60"/>
      <c r="N36" s="120">
        <f>ROUND(SUM(G37:M37),3)</f>
        <v>0.4</v>
      </c>
      <c r="O36" s="123">
        <v>626</v>
      </c>
      <c r="P36" s="118">
        <f>N36*O36</f>
        <v>250.4</v>
      </c>
    </row>
    <row r="37" spans="1:16" ht="13.5" customHeight="1">
      <c r="A37" s="124"/>
      <c r="B37" s="124"/>
      <c r="C37" s="124"/>
      <c r="D37" s="152"/>
      <c r="E37" s="116"/>
      <c r="F37" s="117"/>
      <c r="G37" s="61" t="str">
        <f t="shared" ref="G37:M37" si="7">IF(G36&gt;0,$G$23*G36/1000,"")</f>
        <v/>
      </c>
      <c r="H37" s="63" t="str">
        <f t="shared" si="7"/>
        <v/>
      </c>
      <c r="I37" s="61">
        <f t="shared" si="7"/>
        <v>0.39999000000000001</v>
      </c>
      <c r="J37" s="61" t="str">
        <f t="shared" si="7"/>
        <v/>
      </c>
      <c r="K37" s="61" t="str">
        <f t="shared" si="7"/>
        <v/>
      </c>
      <c r="L37" s="61" t="str">
        <f t="shared" si="7"/>
        <v/>
      </c>
      <c r="M37" s="61" t="str">
        <f t="shared" si="7"/>
        <v/>
      </c>
      <c r="N37" s="121"/>
      <c r="O37" s="123"/>
      <c r="P37" s="119"/>
    </row>
    <row r="38" spans="1:16" ht="13.5" hidden="1" customHeight="1">
      <c r="A38" s="134" t="s">
        <v>50</v>
      </c>
      <c r="B38" s="134"/>
      <c r="C38" s="134"/>
      <c r="D38" s="151"/>
      <c r="E38" s="114" t="s">
        <v>13</v>
      </c>
      <c r="F38" s="115"/>
      <c r="G38" s="62"/>
      <c r="H38" s="62"/>
      <c r="I38" s="62"/>
      <c r="J38" s="62"/>
      <c r="K38" s="62"/>
      <c r="L38" s="62"/>
      <c r="M38" s="62"/>
      <c r="N38" s="120">
        <f>ROUND(SUM(G39:M39),3)</f>
        <v>0</v>
      </c>
      <c r="O38" s="123">
        <v>262.87</v>
      </c>
      <c r="P38" s="118">
        <f>N38*O38</f>
        <v>0</v>
      </c>
    </row>
    <row r="39" spans="1:16" ht="13.5" hidden="1" customHeight="1">
      <c r="A39" s="134"/>
      <c r="B39" s="134"/>
      <c r="C39" s="134"/>
      <c r="D39" s="151"/>
      <c r="E39" s="116"/>
      <c r="F39" s="117"/>
      <c r="G39" s="63" t="str">
        <f t="shared" ref="G39:M39" si="8">IF(G38&gt;0,$G$23*G38/1000,"")</f>
        <v/>
      </c>
      <c r="H39" s="61" t="str">
        <f t="shared" si="8"/>
        <v/>
      </c>
      <c r="I39" s="61" t="str">
        <f t="shared" si="8"/>
        <v/>
      </c>
      <c r="J39" s="61" t="str">
        <f t="shared" si="8"/>
        <v/>
      </c>
      <c r="K39" s="61" t="str">
        <f t="shared" si="8"/>
        <v/>
      </c>
      <c r="L39" s="61" t="str">
        <f t="shared" si="8"/>
        <v/>
      </c>
      <c r="M39" s="61" t="str">
        <f t="shared" si="8"/>
        <v/>
      </c>
      <c r="N39" s="121"/>
      <c r="O39" s="123"/>
      <c r="P39" s="119"/>
    </row>
    <row r="40" spans="1:16" ht="13.5" hidden="1" customHeight="1">
      <c r="A40" s="134" t="s">
        <v>45</v>
      </c>
      <c r="B40" s="134"/>
      <c r="C40" s="134"/>
      <c r="D40" s="151"/>
      <c r="E40" s="114" t="s">
        <v>13</v>
      </c>
      <c r="F40" s="115"/>
      <c r="G40" s="62"/>
      <c r="H40" s="62"/>
      <c r="I40" s="62"/>
      <c r="J40" s="62"/>
      <c r="K40" s="62"/>
      <c r="L40" s="62"/>
      <c r="M40" s="62"/>
      <c r="N40" s="120">
        <f>ROUND(SUM(G41:M41),3)</f>
        <v>0</v>
      </c>
      <c r="O40" s="123">
        <v>157.34</v>
      </c>
      <c r="P40" s="118">
        <f>N40*O40</f>
        <v>0</v>
      </c>
    </row>
    <row r="41" spans="1:16" ht="13.5" hidden="1" customHeight="1">
      <c r="A41" s="134"/>
      <c r="B41" s="134"/>
      <c r="C41" s="134"/>
      <c r="D41" s="151"/>
      <c r="E41" s="116"/>
      <c r="F41" s="117"/>
      <c r="G41" s="63" t="str">
        <f t="shared" ref="G41:M41" si="9">IF(G40&gt;0,$G$23*G40/1000,"")</f>
        <v/>
      </c>
      <c r="H41" s="61" t="str">
        <f t="shared" si="9"/>
        <v/>
      </c>
      <c r="I41" s="61" t="str">
        <f t="shared" si="9"/>
        <v/>
      </c>
      <c r="J41" s="61" t="str">
        <f t="shared" si="9"/>
        <v/>
      </c>
      <c r="K41" s="61" t="str">
        <f t="shared" si="9"/>
        <v/>
      </c>
      <c r="L41" s="61" t="str">
        <f t="shared" si="9"/>
        <v/>
      </c>
      <c r="M41" s="61" t="str">
        <f t="shared" si="9"/>
        <v/>
      </c>
      <c r="N41" s="121"/>
      <c r="O41" s="123"/>
      <c r="P41" s="119"/>
    </row>
    <row r="42" spans="1:16" ht="13.5" hidden="1" customHeight="1">
      <c r="A42" s="134"/>
      <c r="B42" s="134"/>
      <c r="C42" s="134"/>
      <c r="D42" s="151"/>
      <c r="E42" s="114"/>
      <c r="F42" s="115"/>
      <c r="G42" s="62"/>
      <c r="H42" s="60"/>
      <c r="I42" s="60"/>
      <c r="J42" s="60"/>
      <c r="K42" s="60"/>
      <c r="L42" s="60"/>
      <c r="M42" s="60"/>
      <c r="N42" s="120">
        <f>ROUND(SUM(G43:M43),3)</f>
        <v>0</v>
      </c>
      <c r="O42" s="153"/>
      <c r="P42" s="118">
        <f>N42*O42</f>
        <v>0</v>
      </c>
    </row>
    <row r="43" spans="1:16" ht="13.5" hidden="1" customHeight="1">
      <c r="A43" s="134"/>
      <c r="B43" s="134"/>
      <c r="C43" s="134"/>
      <c r="D43" s="151"/>
      <c r="E43" s="116"/>
      <c r="F43" s="117"/>
      <c r="G43" s="63" t="str">
        <f t="shared" ref="G43:M43" si="10">IF(G42&gt;0,$G$23*G42/1000,"")</f>
        <v/>
      </c>
      <c r="H43" s="61" t="str">
        <f t="shared" si="10"/>
        <v/>
      </c>
      <c r="I43" s="61" t="str">
        <f t="shared" si="10"/>
        <v/>
      </c>
      <c r="J43" s="61" t="str">
        <f t="shared" si="10"/>
        <v/>
      </c>
      <c r="K43" s="61" t="str">
        <f t="shared" si="10"/>
        <v/>
      </c>
      <c r="L43" s="61" t="str">
        <f t="shared" si="10"/>
        <v/>
      </c>
      <c r="M43" s="61" t="str">
        <f t="shared" si="10"/>
        <v/>
      </c>
      <c r="N43" s="121"/>
      <c r="O43" s="153"/>
      <c r="P43" s="119"/>
    </row>
    <row r="44" spans="1:16" ht="13.5" hidden="1" customHeight="1">
      <c r="A44" s="134"/>
      <c r="B44" s="134"/>
      <c r="C44" s="134"/>
      <c r="D44" s="147"/>
      <c r="E44" s="114"/>
      <c r="F44" s="115"/>
      <c r="G44" s="66"/>
      <c r="H44" s="66"/>
      <c r="I44" s="66"/>
      <c r="J44" s="66"/>
      <c r="K44" s="66"/>
      <c r="L44" s="66"/>
      <c r="M44" s="66"/>
      <c r="N44" s="120">
        <f>ROUND(SUM(G45:M45),3)</f>
        <v>0</v>
      </c>
      <c r="O44" s="148"/>
      <c r="P44" s="118">
        <f>N44*O44</f>
        <v>0</v>
      </c>
    </row>
    <row r="45" spans="1:16" ht="13.5" hidden="1" customHeight="1">
      <c r="A45" s="134"/>
      <c r="B45" s="134"/>
      <c r="C45" s="134"/>
      <c r="D45" s="147"/>
      <c r="E45" s="116"/>
      <c r="F45" s="117"/>
      <c r="G45" s="63" t="str">
        <f t="shared" ref="G45:M45" si="11">IF(G44&gt;0,$G$23*G44/1000,"")</f>
        <v/>
      </c>
      <c r="H45" s="61" t="str">
        <f t="shared" si="11"/>
        <v/>
      </c>
      <c r="I45" s="61" t="str">
        <f t="shared" si="11"/>
        <v/>
      </c>
      <c r="J45" s="61" t="str">
        <f t="shared" si="11"/>
        <v/>
      </c>
      <c r="K45" s="61" t="str">
        <f t="shared" si="11"/>
        <v/>
      </c>
      <c r="L45" s="61" t="str">
        <f t="shared" si="11"/>
        <v/>
      </c>
      <c r="M45" s="61" t="str">
        <f t="shared" si="11"/>
        <v/>
      </c>
      <c r="N45" s="121"/>
      <c r="O45" s="122"/>
      <c r="P45" s="119"/>
    </row>
    <row r="46" spans="1:16" ht="13.5" hidden="1" customHeight="1">
      <c r="A46" s="134"/>
      <c r="B46" s="134"/>
      <c r="C46" s="134"/>
      <c r="D46" s="147"/>
      <c r="E46" s="114"/>
      <c r="F46" s="115"/>
      <c r="G46" s="66"/>
      <c r="H46" s="66"/>
      <c r="I46" s="66"/>
      <c r="J46" s="66"/>
      <c r="K46" s="66"/>
      <c r="L46" s="66"/>
      <c r="M46" s="66"/>
      <c r="N46" s="120">
        <f>ROUND(SUM(G47:M47),3)</f>
        <v>0</v>
      </c>
      <c r="O46" s="148"/>
      <c r="P46" s="118">
        <f>N46*O46</f>
        <v>0</v>
      </c>
    </row>
    <row r="47" spans="1:16" ht="13.5" hidden="1" customHeight="1">
      <c r="A47" s="134"/>
      <c r="B47" s="134"/>
      <c r="C47" s="134"/>
      <c r="D47" s="147"/>
      <c r="E47" s="116"/>
      <c r="F47" s="117"/>
      <c r="G47" s="63" t="str">
        <f t="shared" ref="G47:M47" si="12">IF(G46&gt;0,$G$23*G46/1000,"")</f>
        <v/>
      </c>
      <c r="H47" s="61" t="str">
        <f t="shared" si="12"/>
        <v/>
      </c>
      <c r="I47" s="61" t="str">
        <f t="shared" si="12"/>
        <v/>
      </c>
      <c r="J47" s="61" t="str">
        <f t="shared" si="12"/>
        <v/>
      </c>
      <c r="K47" s="61" t="str">
        <f t="shared" si="12"/>
        <v/>
      </c>
      <c r="L47" s="61" t="str">
        <f t="shared" si="12"/>
        <v/>
      </c>
      <c r="M47" s="61" t="str">
        <f t="shared" si="12"/>
        <v/>
      </c>
      <c r="N47" s="121"/>
      <c r="O47" s="122"/>
      <c r="P47" s="119"/>
    </row>
    <row r="48" spans="1:16" ht="13.5" hidden="1" customHeight="1">
      <c r="A48" s="134"/>
      <c r="B48" s="134"/>
      <c r="C48" s="134"/>
      <c r="D48" s="149"/>
      <c r="E48" s="114"/>
      <c r="F48" s="115"/>
      <c r="G48" s="67"/>
      <c r="H48" s="68"/>
      <c r="I48" s="68"/>
      <c r="J48" s="68"/>
      <c r="K48" s="68"/>
      <c r="L48" s="68"/>
      <c r="M48" s="68"/>
      <c r="N48" s="120">
        <f>ROUND(SUM(G49:M49),3)</f>
        <v>0</v>
      </c>
      <c r="O48" s="148"/>
      <c r="P48" s="118">
        <f>N48*O48</f>
        <v>0</v>
      </c>
    </row>
    <row r="49" spans="1:19" ht="13.5" hidden="1" customHeight="1">
      <c r="A49" s="134"/>
      <c r="B49" s="134"/>
      <c r="C49" s="134"/>
      <c r="D49" s="150"/>
      <c r="E49" s="116"/>
      <c r="F49" s="117"/>
      <c r="G49" s="63" t="str">
        <f t="shared" ref="G49:M49" si="13">IF(G48&gt;0,$G$23*G48/1000,"")</f>
        <v/>
      </c>
      <c r="H49" s="61" t="str">
        <f t="shared" si="13"/>
        <v/>
      </c>
      <c r="I49" s="61" t="str">
        <f t="shared" si="13"/>
        <v/>
      </c>
      <c r="J49" s="61" t="str">
        <f t="shared" si="13"/>
        <v/>
      </c>
      <c r="K49" s="61" t="str">
        <f t="shared" si="13"/>
        <v/>
      </c>
      <c r="L49" s="61" t="str">
        <f t="shared" si="13"/>
        <v/>
      </c>
      <c r="M49" s="61" t="str">
        <f t="shared" si="13"/>
        <v/>
      </c>
      <c r="N49" s="121"/>
      <c r="O49" s="122"/>
      <c r="P49" s="119"/>
    </row>
    <row r="50" spans="1:19" ht="13.5" hidden="1" customHeight="1">
      <c r="A50" s="162"/>
      <c r="B50" s="162"/>
      <c r="C50" s="162"/>
      <c r="D50" s="147"/>
      <c r="E50" s="135"/>
      <c r="F50" s="136"/>
      <c r="G50" s="66"/>
      <c r="H50" s="66"/>
      <c r="I50" s="66"/>
      <c r="J50" s="66"/>
      <c r="K50" s="66"/>
      <c r="L50" s="66"/>
      <c r="M50" s="66"/>
      <c r="N50" s="120">
        <f>ROUND(SUM(G51:M51),3)</f>
        <v>0</v>
      </c>
      <c r="O50" s="148"/>
      <c r="P50" s="118">
        <f>N50*O50</f>
        <v>0</v>
      </c>
    </row>
    <row r="51" spans="1:19" ht="13.5" hidden="1" customHeight="1">
      <c r="A51" s="162"/>
      <c r="B51" s="162"/>
      <c r="C51" s="162"/>
      <c r="D51" s="147"/>
      <c r="E51" s="137"/>
      <c r="F51" s="138"/>
      <c r="G51" s="63" t="str">
        <f t="shared" ref="G51:M51" si="14">IF(G50&gt;0,$G$23*G50/1000,"")</f>
        <v/>
      </c>
      <c r="H51" s="61" t="str">
        <f t="shared" si="14"/>
        <v/>
      </c>
      <c r="I51" s="61" t="str">
        <f t="shared" si="14"/>
        <v/>
      </c>
      <c r="J51" s="61" t="str">
        <f t="shared" si="14"/>
        <v/>
      </c>
      <c r="K51" s="61" t="str">
        <f t="shared" si="14"/>
        <v/>
      </c>
      <c r="L51" s="61" t="str">
        <f t="shared" si="14"/>
        <v/>
      </c>
      <c r="M51" s="61" t="str">
        <f t="shared" si="14"/>
        <v/>
      </c>
      <c r="N51" s="121"/>
      <c r="O51" s="122"/>
      <c r="P51" s="119"/>
    </row>
    <row r="52" spans="1:19" ht="18.75">
      <c r="A52" s="139" t="s">
        <v>14</v>
      </c>
      <c r="B52" s="140"/>
      <c r="C52" s="141"/>
      <c r="D52" s="31"/>
      <c r="E52" s="143"/>
      <c r="F52" s="143"/>
      <c r="G52" s="47" t="s">
        <v>31</v>
      </c>
      <c r="H52" s="48" t="s">
        <v>106</v>
      </c>
      <c r="I52" s="48" t="s">
        <v>15</v>
      </c>
      <c r="J52" s="48"/>
      <c r="K52" s="48"/>
      <c r="L52" s="48"/>
      <c r="M52" s="49"/>
      <c r="N52" s="52"/>
      <c r="O52" s="50"/>
      <c r="P52" s="53"/>
    </row>
    <row r="53" spans="1:19" ht="18.75">
      <c r="A53" s="139" t="s">
        <v>16</v>
      </c>
      <c r="B53" s="140"/>
      <c r="C53" s="141"/>
      <c r="D53" s="31"/>
      <c r="E53" s="143"/>
      <c r="F53" s="143"/>
      <c r="G53" s="75" t="s">
        <v>31</v>
      </c>
      <c r="H53" s="75" t="s">
        <v>106</v>
      </c>
      <c r="I53" s="75" t="s">
        <v>15</v>
      </c>
      <c r="J53" s="75"/>
      <c r="K53" s="75"/>
      <c r="L53" s="75"/>
      <c r="M53" s="76"/>
      <c r="N53" s="51"/>
      <c r="O53" s="51"/>
      <c r="P53" s="54"/>
    </row>
    <row r="54" spans="1:19">
      <c r="A54" s="55"/>
      <c r="B54" s="55"/>
      <c r="C54" s="55"/>
      <c r="D54" s="13"/>
      <c r="E54" s="14"/>
      <c r="F54" s="14"/>
      <c r="G54" s="56"/>
      <c r="H54" s="57"/>
      <c r="I54" s="56"/>
      <c r="J54" s="56"/>
      <c r="K54" s="56"/>
      <c r="L54" s="56"/>
      <c r="M54" s="56"/>
      <c r="N54" s="58"/>
      <c r="O54" s="58"/>
      <c r="P54" s="59"/>
    </row>
    <row r="55" spans="1:19">
      <c r="A55" s="55"/>
      <c r="B55" s="55"/>
      <c r="C55" s="55"/>
      <c r="D55" s="13"/>
      <c r="E55" s="14"/>
      <c r="F55" s="14"/>
      <c r="G55" s="56"/>
      <c r="H55" s="57"/>
      <c r="I55" s="56"/>
      <c r="J55" s="56"/>
      <c r="K55" s="56"/>
      <c r="L55" s="56"/>
      <c r="M55" s="56"/>
      <c r="N55" s="58"/>
      <c r="O55" s="58"/>
      <c r="P55" s="59"/>
    </row>
    <row r="56" spans="1:19">
      <c r="A56" s="55"/>
      <c r="B56" s="55"/>
      <c r="C56" s="55"/>
      <c r="D56" s="13"/>
      <c r="E56" s="14"/>
      <c r="F56" s="14"/>
      <c r="G56" s="56"/>
      <c r="H56" s="57"/>
      <c r="I56" s="56"/>
      <c r="J56" s="56"/>
      <c r="K56" s="56"/>
      <c r="L56" s="56"/>
      <c r="M56" s="56"/>
      <c r="N56" s="58"/>
      <c r="O56" s="58"/>
      <c r="P56" s="59"/>
    </row>
    <row r="58" spans="1:19">
      <c r="A58" s="33"/>
      <c r="B58" s="33"/>
      <c r="C58" s="33"/>
      <c r="D58" s="160" t="s">
        <v>81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</row>
    <row r="61" spans="1:19">
      <c r="J61" s="26"/>
      <c r="K61" s="26"/>
      <c r="L61" s="26"/>
    </row>
  </sheetData>
  <mergeCells count="123">
    <mergeCell ref="A4:D4"/>
    <mergeCell ref="A2:D2"/>
    <mergeCell ref="E10:M10"/>
    <mergeCell ref="I12:K12"/>
    <mergeCell ref="D58:S58"/>
    <mergeCell ref="R9:S9"/>
    <mergeCell ref="R10:S10"/>
    <mergeCell ref="N20:O20"/>
    <mergeCell ref="D9:E9"/>
    <mergeCell ref="G17:M18"/>
    <mergeCell ref="A1:B1"/>
    <mergeCell ref="R5:S5"/>
    <mergeCell ref="Q7:Q8"/>
    <mergeCell ref="R7:S8"/>
    <mergeCell ref="K1:S1"/>
    <mergeCell ref="K2:S2"/>
    <mergeCell ref="K3:S3"/>
    <mergeCell ref="R6:S6"/>
    <mergeCell ref="G7:J7"/>
    <mergeCell ref="A3:B3"/>
    <mergeCell ref="H19:H22"/>
    <mergeCell ref="I19:I22"/>
    <mergeCell ref="J19:J22"/>
    <mergeCell ref="M19:M22"/>
    <mergeCell ref="G19:G22"/>
    <mergeCell ref="E22:F23"/>
    <mergeCell ref="E32:F33"/>
    <mergeCell ref="E34:F35"/>
    <mergeCell ref="A22:D22"/>
    <mergeCell ref="D32:D33"/>
    <mergeCell ref="D34:D35"/>
    <mergeCell ref="A32:C33"/>
    <mergeCell ref="A34:C35"/>
    <mergeCell ref="A23:C23"/>
    <mergeCell ref="E24:F25"/>
    <mergeCell ref="E26:F27"/>
    <mergeCell ref="R11:S11"/>
    <mergeCell ref="A46:C47"/>
    <mergeCell ref="A24:C25"/>
    <mergeCell ref="A26:C27"/>
    <mergeCell ref="A40:C41"/>
    <mergeCell ref="A42:C43"/>
    <mergeCell ref="A36:C37"/>
    <mergeCell ref="A38:C39"/>
    <mergeCell ref="A28:C29"/>
    <mergeCell ref="A30:C31"/>
    <mergeCell ref="A50:C51"/>
    <mergeCell ref="E36:F37"/>
    <mergeCell ref="E38:F39"/>
    <mergeCell ref="E40:F41"/>
    <mergeCell ref="E42:F43"/>
    <mergeCell ref="E44:F45"/>
    <mergeCell ref="E46:F47"/>
    <mergeCell ref="E48:F49"/>
    <mergeCell ref="E50:F51"/>
    <mergeCell ref="A44:C45"/>
    <mergeCell ref="A52:C52"/>
    <mergeCell ref="A53:C53"/>
    <mergeCell ref="H14:L14"/>
    <mergeCell ref="E52:F52"/>
    <mergeCell ref="E53:F53"/>
    <mergeCell ref="D24:D25"/>
    <mergeCell ref="D26:D27"/>
    <mergeCell ref="K19:K22"/>
    <mergeCell ref="L19:L22"/>
    <mergeCell ref="A48:C49"/>
    <mergeCell ref="P48:P49"/>
    <mergeCell ref="D50:D51"/>
    <mergeCell ref="N50:N51"/>
    <mergeCell ref="O50:O51"/>
    <mergeCell ref="P50:P51"/>
    <mergeCell ref="D48:D49"/>
    <mergeCell ref="N48:N49"/>
    <mergeCell ref="O48:O49"/>
    <mergeCell ref="O44:O45"/>
    <mergeCell ref="P44:P45"/>
    <mergeCell ref="D46:D47"/>
    <mergeCell ref="N46:N47"/>
    <mergeCell ref="O46:O47"/>
    <mergeCell ref="P46:P47"/>
    <mergeCell ref="D44:D45"/>
    <mergeCell ref="N44:N45"/>
    <mergeCell ref="O40:O41"/>
    <mergeCell ref="P40:P41"/>
    <mergeCell ref="D42:D43"/>
    <mergeCell ref="N42:N43"/>
    <mergeCell ref="O42:O43"/>
    <mergeCell ref="P42:P43"/>
    <mergeCell ref="D40:D41"/>
    <mergeCell ref="N40:N41"/>
    <mergeCell ref="O36:O37"/>
    <mergeCell ref="P36:P37"/>
    <mergeCell ref="D38:D39"/>
    <mergeCell ref="N38:N39"/>
    <mergeCell ref="O38:O39"/>
    <mergeCell ref="P38:P39"/>
    <mergeCell ref="D36:D37"/>
    <mergeCell ref="N36:N37"/>
    <mergeCell ref="O32:O33"/>
    <mergeCell ref="P32:P33"/>
    <mergeCell ref="N34:N35"/>
    <mergeCell ref="O34:O35"/>
    <mergeCell ref="P34:P35"/>
    <mergeCell ref="N32:N33"/>
    <mergeCell ref="O28:O29"/>
    <mergeCell ref="P28:P29"/>
    <mergeCell ref="D30:D31"/>
    <mergeCell ref="N30:N31"/>
    <mergeCell ref="O30:O31"/>
    <mergeCell ref="P30:P31"/>
    <mergeCell ref="D28:D29"/>
    <mergeCell ref="N28:N29"/>
    <mergeCell ref="E28:F29"/>
    <mergeCell ref="E30:F31"/>
    <mergeCell ref="P26:P27"/>
    <mergeCell ref="P21:P22"/>
    <mergeCell ref="N24:N25"/>
    <mergeCell ref="O24:O25"/>
    <mergeCell ref="P24:P25"/>
    <mergeCell ref="N21:N22"/>
    <mergeCell ref="O21:O22"/>
    <mergeCell ref="N26:N27"/>
    <mergeCell ref="O26:O27"/>
  </mergeCells>
  <phoneticPr fontId="0" type="noConversion"/>
  <pageMargins left="1.05" right="0.17" top="0.25" bottom="0.35" header="0.21" footer="0.33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3"/>
  <sheetViews>
    <sheetView topLeftCell="A10" zoomScaleNormal="100" workbookViewId="0">
      <selection activeCell="G48" sqref="G48"/>
    </sheetView>
  </sheetViews>
  <sheetFormatPr defaultRowHeight="15.75"/>
  <cols>
    <col min="1" max="1" width="10.28515625" customWidth="1"/>
    <col min="2" max="2" width="13.5703125" customWidth="1"/>
    <col min="3" max="3" width="13.85546875" customWidth="1"/>
    <col min="4" max="4" width="5.7109375" style="25" customWidth="1"/>
    <col min="5" max="5" width="2.85546875" style="2" customWidth="1"/>
    <col min="6" max="6" width="4.28515625" style="2" customWidth="1"/>
    <col min="7" max="7" width="11.85546875" style="3" customWidth="1"/>
    <col min="8" max="8" width="11.42578125" style="3" customWidth="1"/>
    <col min="9" max="9" width="12.28515625" style="3" customWidth="1"/>
    <col min="10" max="13" width="11.42578125" style="3" customWidth="1"/>
    <col min="14" max="14" width="12.7109375" style="19" customWidth="1"/>
    <col min="15" max="15" width="11.140625" style="19" customWidth="1"/>
    <col min="16" max="16" width="12" style="4" customWidth="1"/>
  </cols>
  <sheetData>
    <row r="1" spans="1:20" ht="13.5" customHeight="1">
      <c r="A1" s="99" t="s">
        <v>39</v>
      </c>
      <c r="B1" s="99"/>
      <c r="K1" s="89" t="s">
        <v>42</v>
      </c>
      <c r="L1" s="89"/>
      <c r="M1" s="89"/>
      <c r="N1" s="89"/>
      <c r="O1" s="89"/>
      <c r="P1" s="89"/>
      <c r="Q1" s="89"/>
      <c r="R1" s="89"/>
      <c r="S1" s="89"/>
      <c r="T1" s="40"/>
    </row>
    <row r="2" spans="1:20" ht="13.5" customHeight="1">
      <c r="A2" s="99" t="s">
        <v>74</v>
      </c>
      <c r="B2" s="99"/>
      <c r="C2" s="104"/>
      <c r="D2" s="104"/>
      <c r="K2" s="89" t="s">
        <v>40</v>
      </c>
      <c r="L2" s="89"/>
      <c r="M2" s="89"/>
      <c r="N2" s="89"/>
      <c r="O2" s="89"/>
      <c r="P2" s="89"/>
      <c r="Q2" s="89"/>
      <c r="R2" s="89"/>
      <c r="S2" s="89"/>
      <c r="T2" s="40"/>
    </row>
    <row r="3" spans="1:20" ht="13.5" customHeight="1">
      <c r="A3" s="105"/>
      <c r="B3" s="104"/>
      <c r="C3" s="104"/>
      <c r="D3" s="104"/>
      <c r="K3" s="89" t="s">
        <v>41</v>
      </c>
      <c r="L3" s="89"/>
      <c r="M3" s="89"/>
      <c r="N3" s="89"/>
      <c r="O3" s="89"/>
      <c r="P3" s="89"/>
      <c r="Q3" s="89"/>
      <c r="R3" s="89"/>
      <c r="S3" s="89"/>
      <c r="T3" s="40"/>
    </row>
    <row r="4" spans="1:20"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3.5" customHeight="1" thickBot="1">
      <c r="K5" s="39"/>
      <c r="L5" s="39"/>
      <c r="M5" s="39"/>
      <c r="N5" s="43"/>
      <c r="Q5" s="39"/>
      <c r="R5" s="85" t="s">
        <v>33</v>
      </c>
      <c r="S5" s="85"/>
      <c r="T5" s="39"/>
    </row>
    <row r="6" spans="1:20" ht="14.25" customHeight="1">
      <c r="K6" s="39"/>
      <c r="L6" s="39"/>
      <c r="M6" s="39"/>
      <c r="Q6" s="44" t="s">
        <v>34</v>
      </c>
      <c r="R6" s="112" t="s">
        <v>35</v>
      </c>
      <c r="S6" s="113"/>
      <c r="T6" s="39"/>
    </row>
    <row r="7" spans="1:20" ht="10.5" customHeight="1">
      <c r="D7" s="1"/>
      <c r="G7" s="100"/>
      <c r="H7" s="100"/>
      <c r="I7" s="100"/>
      <c r="J7" s="100"/>
      <c r="Q7" s="86" t="s">
        <v>36</v>
      </c>
      <c r="R7" s="87" t="s">
        <v>37</v>
      </c>
      <c r="S7" s="88"/>
    </row>
    <row r="8" spans="1:20" ht="7.5" customHeight="1">
      <c r="D8" s="1"/>
      <c r="G8" s="34"/>
      <c r="H8" s="34"/>
      <c r="I8" s="34"/>
      <c r="J8" s="34"/>
      <c r="Q8" s="86"/>
      <c r="R8" s="87"/>
      <c r="S8" s="88"/>
    </row>
    <row r="9" spans="1:20">
      <c r="D9" s="125"/>
      <c r="E9" s="125"/>
      <c r="Q9" s="45" t="s">
        <v>38</v>
      </c>
      <c r="R9" s="108">
        <v>47840536</v>
      </c>
      <c r="S9" s="109"/>
    </row>
    <row r="10" spans="1:20" ht="18.75">
      <c r="D10" s="27"/>
      <c r="E10" s="158" t="s">
        <v>75</v>
      </c>
      <c r="F10" s="104"/>
      <c r="G10" s="104"/>
      <c r="H10" s="104"/>
      <c r="I10" s="104"/>
      <c r="J10" s="104"/>
      <c r="K10" s="104"/>
      <c r="L10" s="104"/>
      <c r="M10" s="104"/>
      <c r="N10" s="41"/>
      <c r="R10" s="110"/>
      <c r="S10" s="111"/>
    </row>
    <row r="11" spans="1:20" ht="13.5" customHeight="1" thickBot="1">
      <c r="D11" s="27"/>
      <c r="E11" s="8"/>
      <c r="F11" s="8"/>
      <c r="G11" s="9"/>
      <c r="H11" s="9"/>
      <c r="I11" s="9"/>
      <c r="J11" s="9"/>
      <c r="K11" s="9"/>
      <c r="L11" s="9"/>
      <c r="M11" s="9"/>
      <c r="N11" s="42"/>
      <c r="R11" s="106"/>
      <c r="S11" s="107"/>
    </row>
    <row r="12" spans="1:20" ht="18.75">
      <c r="D12" s="28"/>
      <c r="I12" s="159" t="s">
        <v>76</v>
      </c>
      <c r="J12" s="104"/>
      <c r="K12" s="104"/>
      <c r="L12" s="12"/>
      <c r="M12" s="12"/>
      <c r="N12" s="36"/>
      <c r="O12" s="37"/>
      <c r="P12" s="37"/>
    </row>
    <row r="13" spans="1:20">
      <c r="D13" s="28"/>
      <c r="I13" s="11"/>
      <c r="J13" s="11"/>
      <c r="K13" s="11"/>
      <c r="L13" s="12"/>
      <c r="M13" s="12"/>
      <c r="N13" s="36"/>
      <c r="O13" s="37"/>
      <c r="P13" s="37"/>
    </row>
    <row r="14" spans="1:20" ht="25.5">
      <c r="A14" s="5" t="s">
        <v>0</v>
      </c>
      <c r="B14" s="6" t="s">
        <v>1</v>
      </c>
      <c r="C14" s="7" t="s">
        <v>2</v>
      </c>
      <c r="H14" s="142" t="s">
        <v>77</v>
      </c>
      <c r="I14" s="142"/>
      <c r="J14" s="142"/>
      <c r="K14" s="142"/>
      <c r="L14" s="142"/>
      <c r="M14" s="12"/>
      <c r="N14" s="36"/>
      <c r="O14" s="37"/>
      <c r="P14" s="37"/>
    </row>
    <row r="15" spans="1:20">
      <c r="A15" s="10" t="s">
        <v>3</v>
      </c>
      <c r="B15" s="29">
        <v>1</v>
      </c>
      <c r="C15" s="29">
        <v>1</v>
      </c>
      <c r="L15" s="12"/>
      <c r="M15" s="12"/>
      <c r="N15" s="36"/>
      <c r="O15" s="38"/>
      <c r="P15" s="38"/>
    </row>
    <row r="16" spans="1:20">
      <c r="A16" s="10"/>
      <c r="B16" s="29"/>
      <c r="C16" s="29"/>
      <c r="L16" s="12"/>
      <c r="M16" s="12"/>
      <c r="N16" s="36"/>
      <c r="O16" s="9"/>
      <c r="P16" s="9"/>
    </row>
    <row r="17" spans="1:18" ht="15.6" customHeight="1">
      <c r="A17" s="10" t="s">
        <v>4</v>
      </c>
      <c r="B17" s="29">
        <f>B15</f>
        <v>1</v>
      </c>
      <c r="C17" s="29">
        <f>C15</f>
        <v>1</v>
      </c>
      <c r="E17" s="14"/>
      <c r="F17" s="14"/>
      <c r="G17" s="126" t="s">
        <v>5</v>
      </c>
      <c r="H17" s="127"/>
      <c r="I17" s="127"/>
      <c r="J17" s="127"/>
      <c r="K17" s="127"/>
      <c r="L17" s="127"/>
      <c r="M17" s="127"/>
      <c r="N17" s="15"/>
      <c r="O17" s="16"/>
      <c r="P17" s="16"/>
    </row>
    <row r="18" spans="1:18">
      <c r="D18" s="13"/>
      <c r="E18" s="14"/>
      <c r="F18" s="14"/>
      <c r="G18" s="128"/>
      <c r="H18" s="129"/>
      <c r="I18" s="129"/>
      <c r="J18" s="129"/>
      <c r="K18" s="129"/>
      <c r="L18" s="129"/>
      <c r="M18" s="129"/>
      <c r="N18" s="17"/>
      <c r="O18" s="18"/>
      <c r="P18" s="18"/>
    </row>
    <row r="19" spans="1:18">
      <c r="D19" s="13"/>
      <c r="E19" s="14"/>
      <c r="F19" s="14"/>
      <c r="G19" s="94" t="s">
        <v>46</v>
      </c>
      <c r="H19" s="94" t="s">
        <v>28</v>
      </c>
      <c r="I19" s="94" t="s">
        <v>47</v>
      </c>
      <c r="J19" s="95" t="s">
        <v>48</v>
      </c>
      <c r="K19" s="94" t="s">
        <v>49</v>
      </c>
      <c r="L19" s="161" t="s">
        <v>50</v>
      </c>
      <c r="M19" s="130"/>
    </row>
    <row r="20" spans="1:18">
      <c r="D20" s="13"/>
      <c r="E20" s="14"/>
      <c r="F20" s="14"/>
      <c r="G20" s="95"/>
      <c r="H20" s="95"/>
      <c r="I20" s="95"/>
      <c r="J20" s="95"/>
      <c r="K20" s="95"/>
      <c r="L20" s="161"/>
      <c r="M20" s="130"/>
      <c r="N20" s="97" t="s">
        <v>7</v>
      </c>
      <c r="O20" s="98"/>
      <c r="P20" s="20">
        <f>P23/B17</f>
        <v>96.725839999999977</v>
      </c>
    </row>
    <row r="21" spans="1:18">
      <c r="D21" s="13"/>
      <c r="E21" s="14"/>
      <c r="F21" s="14"/>
      <c r="G21" s="95"/>
      <c r="H21" s="95"/>
      <c r="I21" s="95"/>
      <c r="J21" s="95"/>
      <c r="K21" s="95"/>
      <c r="L21" s="161"/>
      <c r="M21" s="130"/>
      <c r="N21" s="101" t="s">
        <v>8</v>
      </c>
      <c r="O21" s="103" t="s">
        <v>9</v>
      </c>
      <c r="P21" s="103" t="s">
        <v>10</v>
      </c>
    </row>
    <row r="22" spans="1:18" ht="12.75" customHeight="1">
      <c r="A22" s="131" t="s">
        <v>17</v>
      </c>
      <c r="B22" s="132"/>
      <c r="C22" s="132"/>
      <c r="D22" s="133"/>
      <c r="E22" s="90" t="s">
        <v>12</v>
      </c>
      <c r="F22" s="91"/>
      <c r="G22" s="96"/>
      <c r="H22" s="96"/>
      <c r="I22" s="96"/>
      <c r="J22" s="96"/>
      <c r="K22" s="96"/>
      <c r="L22" s="161"/>
      <c r="M22" s="130"/>
      <c r="N22" s="102"/>
      <c r="O22" s="103"/>
      <c r="P22" s="103"/>
    </row>
    <row r="23" spans="1:18" ht="18.75">
      <c r="A23" s="131" t="s">
        <v>11</v>
      </c>
      <c r="B23" s="132"/>
      <c r="C23" s="133"/>
      <c r="D23" s="30" t="s">
        <v>27</v>
      </c>
      <c r="E23" s="92"/>
      <c r="F23" s="93"/>
      <c r="G23" s="21">
        <f>B17</f>
        <v>1</v>
      </c>
      <c r="H23" s="22">
        <f t="shared" ref="H23:M23" si="0">G23</f>
        <v>1</v>
      </c>
      <c r="I23" s="22">
        <f t="shared" si="0"/>
        <v>1</v>
      </c>
      <c r="J23" s="22">
        <f t="shared" si="0"/>
        <v>1</v>
      </c>
      <c r="K23" s="22">
        <f t="shared" si="0"/>
        <v>1</v>
      </c>
      <c r="L23" s="22">
        <f t="shared" si="0"/>
        <v>1</v>
      </c>
      <c r="M23" s="22">
        <f t="shared" si="0"/>
        <v>1</v>
      </c>
      <c r="N23" s="23"/>
      <c r="O23" s="24"/>
      <c r="P23" s="46">
        <f>SUM(P24:P53)</f>
        <v>96.725839999999977</v>
      </c>
    </row>
    <row r="24" spans="1:18" ht="13.5" customHeight="1">
      <c r="A24" s="124" t="s">
        <v>28</v>
      </c>
      <c r="B24" s="124"/>
      <c r="C24" s="124"/>
      <c r="D24" s="144"/>
      <c r="E24" s="114" t="s">
        <v>13</v>
      </c>
      <c r="F24" s="115"/>
      <c r="G24" s="60"/>
      <c r="H24" s="60">
        <v>30</v>
      </c>
      <c r="I24" s="60"/>
      <c r="J24" s="60"/>
      <c r="K24" s="60"/>
      <c r="L24" s="60"/>
      <c r="M24" s="60"/>
      <c r="N24" s="120">
        <f>ROUND(SUM(G25:M25),3)</f>
        <v>0.03</v>
      </c>
      <c r="O24" s="122">
        <v>50.35</v>
      </c>
      <c r="P24" s="118">
        <f>N24*O24</f>
        <v>1.5105</v>
      </c>
    </row>
    <row r="25" spans="1:18" ht="13.5" customHeight="1">
      <c r="A25" s="124"/>
      <c r="B25" s="124"/>
      <c r="C25" s="124"/>
      <c r="D25" s="145"/>
      <c r="E25" s="116"/>
      <c r="F25" s="117"/>
      <c r="G25" s="61" t="str">
        <f t="shared" ref="G25:M25" si="1">IF(G24&gt;0,$G$23*G24/1000,"")</f>
        <v/>
      </c>
      <c r="H25" s="61">
        <f t="shared" si="1"/>
        <v>0.03</v>
      </c>
      <c r="I25" s="61" t="str">
        <f t="shared" si="1"/>
        <v/>
      </c>
      <c r="J25" s="61" t="str">
        <f t="shared" si="1"/>
        <v/>
      </c>
      <c r="K25" s="61" t="str">
        <f t="shared" si="1"/>
        <v/>
      </c>
      <c r="L25" s="61" t="str">
        <f t="shared" si="1"/>
        <v/>
      </c>
      <c r="M25" s="61" t="str">
        <f t="shared" si="1"/>
        <v/>
      </c>
      <c r="N25" s="121"/>
      <c r="O25" s="123"/>
      <c r="P25" s="119"/>
      <c r="R25" s="35"/>
    </row>
    <row r="26" spans="1:18" ht="13.5" customHeight="1">
      <c r="A26" s="124" t="s">
        <v>51</v>
      </c>
      <c r="B26" s="124"/>
      <c r="C26" s="124"/>
      <c r="D26" s="144"/>
      <c r="E26" s="114" t="s">
        <v>13</v>
      </c>
      <c r="F26" s="115"/>
      <c r="G26" s="62"/>
      <c r="H26" s="60"/>
      <c r="I26" s="60">
        <v>171.4</v>
      </c>
      <c r="J26" s="60"/>
      <c r="K26" s="60"/>
      <c r="L26" s="60"/>
      <c r="M26" s="60"/>
      <c r="N26" s="120">
        <f>ROUND(SUM(G27:M27),3)</f>
        <v>0.17100000000000001</v>
      </c>
      <c r="O26" s="123">
        <v>95</v>
      </c>
      <c r="P26" s="118">
        <f>N26*O26</f>
        <v>16.245000000000001</v>
      </c>
    </row>
    <row r="27" spans="1:18" ht="13.5" customHeight="1">
      <c r="A27" s="124"/>
      <c r="B27" s="124"/>
      <c r="C27" s="124"/>
      <c r="D27" s="145"/>
      <c r="E27" s="116"/>
      <c r="F27" s="117"/>
      <c r="G27" s="63" t="str">
        <f t="shared" ref="G27:M27" si="2">IF(G26&gt;0,$G$23*G26/1000,"")</f>
        <v/>
      </c>
      <c r="H27" s="63" t="str">
        <f t="shared" si="2"/>
        <v/>
      </c>
      <c r="I27" s="63">
        <f t="shared" si="2"/>
        <v>0.1714</v>
      </c>
      <c r="J27" s="63" t="str">
        <f t="shared" si="2"/>
        <v/>
      </c>
      <c r="K27" s="63" t="str">
        <f t="shared" si="2"/>
        <v/>
      </c>
      <c r="L27" s="63" t="str">
        <f t="shared" si="2"/>
        <v/>
      </c>
      <c r="M27" s="63" t="str">
        <f t="shared" si="2"/>
        <v/>
      </c>
      <c r="N27" s="121"/>
      <c r="O27" s="123"/>
      <c r="P27" s="119"/>
    </row>
    <row r="28" spans="1:18" ht="13.5" customHeight="1">
      <c r="A28" s="124" t="s">
        <v>29</v>
      </c>
      <c r="B28" s="124"/>
      <c r="C28" s="124"/>
      <c r="D28" s="144"/>
      <c r="E28" s="114" t="s">
        <v>13</v>
      </c>
      <c r="F28" s="115"/>
      <c r="G28" s="62">
        <v>78.2</v>
      </c>
      <c r="H28" s="60"/>
      <c r="I28" s="60"/>
      <c r="J28" s="60"/>
      <c r="K28" s="60"/>
      <c r="L28" s="60"/>
      <c r="M28" s="60"/>
      <c r="N28" s="120">
        <f>ROUND(SUM(G29:M29),3)</f>
        <v>7.8E-2</v>
      </c>
      <c r="O28" s="123">
        <v>95</v>
      </c>
      <c r="P28" s="118">
        <f>N28*O28</f>
        <v>7.41</v>
      </c>
    </row>
    <row r="29" spans="1:18" ht="13.5" customHeight="1">
      <c r="A29" s="124"/>
      <c r="B29" s="124"/>
      <c r="C29" s="124"/>
      <c r="D29" s="145"/>
      <c r="E29" s="116"/>
      <c r="F29" s="117"/>
      <c r="G29" s="63">
        <f t="shared" ref="G29:M29" si="3">IF(G28&gt;0,$G$23*G28/1000,"")</f>
        <v>7.8200000000000006E-2</v>
      </c>
      <c r="H29" s="63" t="str">
        <f t="shared" si="3"/>
        <v/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121"/>
      <c r="O29" s="123"/>
      <c r="P29" s="119"/>
    </row>
    <row r="30" spans="1:18" ht="13.5" customHeight="1">
      <c r="A30" s="124" t="s">
        <v>18</v>
      </c>
      <c r="B30" s="124"/>
      <c r="C30" s="124"/>
      <c r="D30" s="151"/>
      <c r="E30" s="114" t="s">
        <v>13</v>
      </c>
      <c r="F30" s="115"/>
      <c r="G30" s="62">
        <v>6.3</v>
      </c>
      <c r="H30" s="60"/>
      <c r="I30" s="60"/>
      <c r="J30" s="60">
        <v>12.2</v>
      </c>
      <c r="K30" s="60"/>
      <c r="L30" s="60"/>
      <c r="M30" s="60"/>
      <c r="N30" s="120">
        <f>ROUND(SUM(G31:M31),3)</f>
        <v>1.9E-2</v>
      </c>
      <c r="O30" s="123">
        <v>95</v>
      </c>
      <c r="P30" s="118">
        <f>N30*O30</f>
        <v>1.8049999999999999</v>
      </c>
    </row>
    <row r="31" spans="1:18" ht="13.5" customHeight="1">
      <c r="A31" s="124"/>
      <c r="B31" s="124"/>
      <c r="C31" s="124"/>
      <c r="D31" s="151"/>
      <c r="E31" s="116"/>
      <c r="F31" s="117"/>
      <c r="G31" s="63">
        <f t="shared" ref="G31:M31" si="4">IF(G30&gt;0,$G$23*G30/1000,"")</f>
        <v>6.3E-3</v>
      </c>
      <c r="H31" s="61" t="str">
        <f t="shared" si="4"/>
        <v/>
      </c>
      <c r="I31" s="61" t="str">
        <f t="shared" si="4"/>
        <v/>
      </c>
      <c r="J31" s="61">
        <f t="shared" si="4"/>
        <v>1.2199999999999999E-2</v>
      </c>
      <c r="K31" s="61" t="str">
        <f t="shared" si="4"/>
        <v/>
      </c>
      <c r="L31" s="61" t="str">
        <f t="shared" si="4"/>
        <v/>
      </c>
      <c r="M31" s="61" t="str">
        <f t="shared" si="4"/>
        <v/>
      </c>
      <c r="N31" s="121"/>
      <c r="O31" s="123"/>
      <c r="P31" s="119"/>
    </row>
    <row r="32" spans="1:18" ht="13.5" customHeight="1">
      <c r="A32" s="124" t="s">
        <v>19</v>
      </c>
      <c r="B32" s="124"/>
      <c r="C32" s="124"/>
      <c r="D32" s="151"/>
      <c r="E32" s="114" t="s">
        <v>13</v>
      </c>
      <c r="F32" s="115"/>
      <c r="G32" s="62">
        <v>6.3</v>
      </c>
      <c r="H32" s="62"/>
      <c r="I32" s="62"/>
      <c r="J32" s="62">
        <v>21.9</v>
      </c>
      <c r="K32" s="62"/>
      <c r="L32" s="62"/>
      <c r="M32" s="62"/>
      <c r="N32" s="120">
        <f>ROUND(SUM(G33:M33),3)</f>
        <v>2.8000000000000001E-2</v>
      </c>
      <c r="O32" s="153">
        <v>95</v>
      </c>
      <c r="P32" s="118">
        <f>N32*O32</f>
        <v>2.66</v>
      </c>
    </row>
    <row r="33" spans="1:16" ht="13.5" customHeight="1">
      <c r="A33" s="124"/>
      <c r="B33" s="124"/>
      <c r="C33" s="124"/>
      <c r="D33" s="151"/>
      <c r="E33" s="116"/>
      <c r="F33" s="117"/>
      <c r="G33" s="63">
        <f t="shared" ref="G33:M33" si="5">IF(G32&gt;0,$G$23*G32/1000,"")</f>
        <v>6.3E-3</v>
      </c>
      <c r="H33" s="61" t="str">
        <f t="shared" si="5"/>
        <v/>
      </c>
      <c r="I33" s="61" t="str">
        <f t="shared" si="5"/>
        <v/>
      </c>
      <c r="J33" s="61">
        <f t="shared" si="5"/>
        <v>2.1899999999999999E-2</v>
      </c>
      <c r="K33" s="61" t="str">
        <f t="shared" si="5"/>
        <v/>
      </c>
      <c r="L33" s="61" t="str">
        <f t="shared" si="5"/>
        <v/>
      </c>
      <c r="M33" s="61" t="str">
        <f t="shared" si="5"/>
        <v/>
      </c>
      <c r="N33" s="121"/>
      <c r="O33" s="153"/>
      <c r="P33" s="119"/>
    </row>
    <row r="34" spans="1:16" ht="13.5" customHeight="1">
      <c r="A34" s="124" t="s">
        <v>43</v>
      </c>
      <c r="B34" s="124"/>
      <c r="C34" s="124"/>
      <c r="D34" s="156"/>
      <c r="E34" s="114" t="s">
        <v>13</v>
      </c>
      <c r="F34" s="115"/>
      <c r="G34" s="64"/>
      <c r="H34" s="64"/>
      <c r="I34" s="64">
        <v>6.8</v>
      </c>
      <c r="J34" s="64"/>
      <c r="K34" s="64"/>
      <c r="L34" s="64"/>
      <c r="M34" s="64"/>
      <c r="N34" s="120">
        <f>ROUND(SUM(G35:M35),3)</f>
        <v>7.0000000000000001E-3</v>
      </c>
      <c r="O34" s="148">
        <v>600</v>
      </c>
      <c r="P34" s="154">
        <f>N34*O34</f>
        <v>4.2</v>
      </c>
    </row>
    <row r="35" spans="1:16" ht="13.5" customHeight="1">
      <c r="A35" s="124"/>
      <c r="B35" s="124"/>
      <c r="C35" s="124"/>
      <c r="D35" s="157"/>
      <c r="E35" s="116"/>
      <c r="F35" s="117"/>
      <c r="G35" s="63" t="str">
        <f t="shared" ref="G35:M35" si="6">IF(G34&gt;0,$G$23*G34/1000,"")</f>
        <v/>
      </c>
      <c r="H35" s="63" t="str">
        <f t="shared" si="6"/>
        <v/>
      </c>
      <c r="I35" s="63">
        <f t="shared" si="6"/>
        <v>6.7999999999999996E-3</v>
      </c>
      <c r="J35" s="63" t="str">
        <f t="shared" si="6"/>
        <v/>
      </c>
      <c r="K35" s="63" t="str">
        <f t="shared" si="6"/>
        <v/>
      </c>
      <c r="L35" s="63" t="str">
        <f t="shared" si="6"/>
        <v/>
      </c>
      <c r="M35" s="63" t="str">
        <f t="shared" si="6"/>
        <v/>
      </c>
      <c r="N35" s="121"/>
      <c r="O35" s="122"/>
      <c r="P35" s="155"/>
    </row>
    <row r="36" spans="1:16" ht="13.5" customHeight="1">
      <c r="A36" s="124" t="s">
        <v>20</v>
      </c>
      <c r="B36" s="124"/>
      <c r="C36" s="124"/>
      <c r="D36" s="152"/>
      <c r="E36" s="114" t="s">
        <v>13</v>
      </c>
      <c r="F36" s="115"/>
      <c r="G36" s="60">
        <v>5</v>
      </c>
      <c r="H36" s="65"/>
      <c r="I36" s="65"/>
      <c r="J36" s="65">
        <v>5.3</v>
      </c>
      <c r="K36" s="65"/>
      <c r="L36" s="65"/>
      <c r="M36" s="60"/>
      <c r="N36" s="120">
        <f>ROUND(SUM(G37:M37),3)</f>
        <v>0.01</v>
      </c>
      <c r="O36" s="153">
        <v>195.65199999999999</v>
      </c>
      <c r="P36" s="118">
        <f>N36*O36</f>
        <v>1.9565199999999998</v>
      </c>
    </row>
    <row r="37" spans="1:16" ht="13.5" customHeight="1">
      <c r="A37" s="124"/>
      <c r="B37" s="124"/>
      <c r="C37" s="124"/>
      <c r="D37" s="152"/>
      <c r="E37" s="116"/>
      <c r="F37" s="117"/>
      <c r="G37" s="61">
        <f t="shared" ref="G37:M37" si="7">IF(G36&gt;0,$G$23*G36/1000,"")</f>
        <v>5.0000000000000001E-3</v>
      </c>
      <c r="H37" s="63" t="str">
        <f t="shared" si="7"/>
        <v/>
      </c>
      <c r="I37" s="61" t="str">
        <f t="shared" si="7"/>
        <v/>
      </c>
      <c r="J37" s="61">
        <f t="shared" si="7"/>
        <v>5.3E-3</v>
      </c>
      <c r="K37" s="61" t="str">
        <f t="shared" si="7"/>
        <v/>
      </c>
      <c r="L37" s="61" t="str">
        <f t="shared" si="7"/>
        <v/>
      </c>
      <c r="M37" s="61" t="str">
        <f t="shared" si="7"/>
        <v/>
      </c>
      <c r="N37" s="121"/>
      <c r="O37" s="153"/>
      <c r="P37" s="119"/>
    </row>
    <row r="38" spans="1:16" ht="13.5" customHeight="1">
      <c r="A38" s="134" t="s">
        <v>21</v>
      </c>
      <c r="B38" s="134"/>
      <c r="C38" s="134"/>
      <c r="D38" s="151"/>
      <c r="E38" s="114" t="s">
        <v>13</v>
      </c>
      <c r="F38" s="115"/>
      <c r="G38" s="62">
        <v>0.2</v>
      </c>
      <c r="H38" s="62"/>
      <c r="I38" s="62">
        <v>0.5</v>
      </c>
      <c r="J38" s="62">
        <v>0.2</v>
      </c>
      <c r="K38" s="62"/>
      <c r="L38" s="62"/>
      <c r="M38" s="62"/>
      <c r="N38" s="120">
        <f>ROUND(SUM(G39:M39),3)</f>
        <v>1E-3</v>
      </c>
      <c r="O38" s="123">
        <v>32</v>
      </c>
      <c r="P38" s="118">
        <f>N38*O38</f>
        <v>3.2000000000000001E-2</v>
      </c>
    </row>
    <row r="39" spans="1:16" ht="13.5" customHeight="1">
      <c r="A39" s="134"/>
      <c r="B39" s="134"/>
      <c r="C39" s="134"/>
      <c r="D39" s="151"/>
      <c r="E39" s="116"/>
      <c r="F39" s="117"/>
      <c r="G39" s="69">
        <f t="shared" ref="G39:M39" si="8">IF(G38&gt;0,$G$23*G38/1000,"")</f>
        <v>2.0000000000000001E-4</v>
      </c>
      <c r="H39" s="61" t="str">
        <f t="shared" si="8"/>
        <v/>
      </c>
      <c r="I39" s="70">
        <f t="shared" si="8"/>
        <v>5.0000000000000001E-4</v>
      </c>
      <c r="J39" s="70">
        <f t="shared" si="8"/>
        <v>2.0000000000000001E-4</v>
      </c>
      <c r="K39" s="61" t="str">
        <f t="shared" si="8"/>
        <v/>
      </c>
      <c r="L39" s="61" t="str">
        <f t="shared" si="8"/>
        <v/>
      </c>
      <c r="M39" s="61" t="str">
        <f t="shared" si="8"/>
        <v/>
      </c>
      <c r="N39" s="121"/>
      <c r="O39" s="123"/>
      <c r="P39" s="119"/>
    </row>
    <row r="40" spans="1:16" ht="13.5" customHeight="1">
      <c r="A40" s="134" t="s">
        <v>52</v>
      </c>
      <c r="B40" s="134"/>
      <c r="C40" s="134"/>
      <c r="D40" s="151"/>
      <c r="E40" s="114" t="s">
        <v>13</v>
      </c>
      <c r="F40" s="115"/>
      <c r="G40" s="62"/>
      <c r="H40" s="62"/>
      <c r="I40" s="62"/>
      <c r="J40" s="62">
        <v>68.8</v>
      </c>
      <c r="K40" s="62"/>
      <c r="L40" s="62"/>
      <c r="M40" s="62"/>
      <c r="N40" s="120">
        <f>ROUND(SUM(G41:M41),3)</f>
        <v>6.9000000000000006E-2</v>
      </c>
      <c r="O40" s="123">
        <v>300</v>
      </c>
      <c r="P40" s="118">
        <f>N40*O40</f>
        <v>20.700000000000003</v>
      </c>
    </row>
    <row r="41" spans="1:16" ht="13.5" customHeight="1">
      <c r="A41" s="134"/>
      <c r="B41" s="134"/>
      <c r="C41" s="134"/>
      <c r="D41" s="151"/>
      <c r="E41" s="116"/>
      <c r="F41" s="117"/>
      <c r="G41" s="63" t="str">
        <f t="shared" ref="G41:M41" si="9">IF(G40&gt;0,$G$23*G40/1000,"")</f>
        <v/>
      </c>
      <c r="H41" s="61" t="str">
        <f t="shared" si="9"/>
        <v/>
      </c>
      <c r="I41" s="61" t="str">
        <f t="shared" si="9"/>
        <v/>
      </c>
      <c r="J41" s="61">
        <f t="shared" si="9"/>
        <v>6.88E-2</v>
      </c>
      <c r="K41" s="61" t="str">
        <f t="shared" si="9"/>
        <v/>
      </c>
      <c r="L41" s="61" t="str">
        <f t="shared" si="9"/>
        <v/>
      </c>
      <c r="M41" s="61" t="str">
        <f t="shared" si="9"/>
        <v/>
      </c>
      <c r="N41" s="121"/>
      <c r="O41" s="123"/>
      <c r="P41" s="119"/>
    </row>
    <row r="42" spans="1:16" ht="13.5" customHeight="1">
      <c r="A42" s="134" t="s">
        <v>44</v>
      </c>
      <c r="B42" s="134"/>
      <c r="C42" s="134"/>
      <c r="D42" s="151"/>
      <c r="E42" s="114" t="s">
        <v>13</v>
      </c>
      <c r="F42" s="115"/>
      <c r="G42" s="62"/>
      <c r="H42" s="60"/>
      <c r="I42" s="60">
        <v>24</v>
      </c>
      <c r="J42" s="60"/>
      <c r="K42" s="60"/>
      <c r="L42" s="60"/>
      <c r="M42" s="60"/>
      <c r="N42" s="120">
        <f>ROUND(SUM(G43:M43),3)</f>
        <v>2.4E-2</v>
      </c>
      <c r="O42" s="153">
        <v>115.55500000000001</v>
      </c>
      <c r="P42" s="118">
        <f>N42*O42</f>
        <v>2.77332</v>
      </c>
    </row>
    <row r="43" spans="1:16" ht="13.5" customHeight="1">
      <c r="A43" s="134"/>
      <c r="B43" s="134"/>
      <c r="C43" s="134"/>
      <c r="D43" s="151"/>
      <c r="E43" s="116"/>
      <c r="F43" s="117"/>
      <c r="G43" s="63" t="str">
        <f t="shared" ref="G43:M43" si="10">IF(G42&gt;0,$G$23*G42/1000,"")</f>
        <v/>
      </c>
      <c r="H43" s="61" t="str">
        <f t="shared" si="10"/>
        <v/>
      </c>
      <c r="I43" s="61">
        <f t="shared" si="10"/>
        <v>2.4E-2</v>
      </c>
      <c r="J43" s="61" t="str">
        <f t="shared" si="10"/>
        <v/>
      </c>
      <c r="K43" s="61" t="str">
        <f t="shared" si="10"/>
        <v/>
      </c>
      <c r="L43" s="61" t="str">
        <f t="shared" si="10"/>
        <v/>
      </c>
      <c r="M43" s="61" t="str">
        <f t="shared" si="10"/>
        <v/>
      </c>
      <c r="N43" s="121"/>
      <c r="O43" s="153"/>
      <c r="P43" s="119"/>
    </row>
    <row r="44" spans="1:16" ht="13.5" customHeight="1">
      <c r="A44" s="134" t="s">
        <v>25</v>
      </c>
      <c r="B44" s="134"/>
      <c r="C44" s="134"/>
      <c r="D44" s="147"/>
      <c r="E44" s="114" t="s">
        <v>13</v>
      </c>
      <c r="F44" s="115"/>
      <c r="G44" s="66">
        <v>1.5</v>
      </c>
      <c r="H44" s="66"/>
      <c r="I44" s="66"/>
      <c r="J44" s="66">
        <v>1.8</v>
      </c>
      <c r="K44" s="66"/>
      <c r="L44" s="66"/>
      <c r="M44" s="66"/>
      <c r="N44" s="120">
        <f>ROUND(SUM(G45:M45),3)</f>
        <v>3.0000000000000001E-3</v>
      </c>
      <c r="O44" s="148">
        <v>100</v>
      </c>
      <c r="P44" s="118">
        <f>N44*O44</f>
        <v>0.3</v>
      </c>
    </row>
    <row r="45" spans="1:16" ht="13.5" customHeight="1">
      <c r="A45" s="134"/>
      <c r="B45" s="134"/>
      <c r="C45" s="134"/>
      <c r="D45" s="147"/>
      <c r="E45" s="116"/>
      <c r="F45" s="117"/>
      <c r="G45" s="63">
        <f t="shared" ref="G45:M45" si="11">IF(G44&gt;0,$G$23*G44/1000,"")</f>
        <v>1.5E-3</v>
      </c>
      <c r="H45" s="61" t="str">
        <f t="shared" si="11"/>
        <v/>
      </c>
      <c r="I45" s="61" t="str">
        <f t="shared" si="11"/>
        <v/>
      </c>
      <c r="J45" s="61">
        <f t="shared" si="11"/>
        <v>1.8E-3</v>
      </c>
      <c r="K45" s="61" t="str">
        <f t="shared" si="11"/>
        <v/>
      </c>
      <c r="L45" s="61" t="str">
        <f t="shared" si="11"/>
        <v/>
      </c>
      <c r="M45" s="61" t="str">
        <f t="shared" si="11"/>
        <v/>
      </c>
      <c r="N45" s="121"/>
      <c r="O45" s="122"/>
      <c r="P45" s="119"/>
    </row>
    <row r="46" spans="1:16" ht="13.5" customHeight="1">
      <c r="A46" s="134" t="s">
        <v>22</v>
      </c>
      <c r="B46" s="134"/>
      <c r="C46" s="134"/>
      <c r="D46" s="147"/>
      <c r="E46" s="114" t="s">
        <v>13</v>
      </c>
      <c r="F46" s="115"/>
      <c r="G46" s="66"/>
      <c r="H46" s="66"/>
      <c r="I46" s="66"/>
      <c r="J46" s="66">
        <v>3.1</v>
      </c>
      <c r="K46" s="66"/>
      <c r="L46" s="66"/>
      <c r="M46" s="66"/>
      <c r="N46" s="120">
        <f>ROUND(SUM(G47:M47),3)</f>
        <v>3.0000000000000001E-3</v>
      </c>
      <c r="O46" s="148">
        <v>400</v>
      </c>
      <c r="P46" s="118">
        <f>N46*O46</f>
        <v>1.2</v>
      </c>
    </row>
    <row r="47" spans="1:16" ht="13.5" customHeight="1">
      <c r="A47" s="134"/>
      <c r="B47" s="134"/>
      <c r="C47" s="134"/>
      <c r="D47" s="147"/>
      <c r="E47" s="116"/>
      <c r="F47" s="117"/>
      <c r="G47" s="63" t="str">
        <f t="shared" ref="G47:M47" si="12">IF(G46&gt;0,$G$23*G46/1000,"")</f>
        <v/>
      </c>
      <c r="H47" s="61" t="str">
        <f t="shared" si="12"/>
        <v/>
      </c>
      <c r="I47" s="61" t="str">
        <f t="shared" si="12"/>
        <v/>
      </c>
      <c r="J47" s="61">
        <f t="shared" si="12"/>
        <v>3.0999999999999999E-3</v>
      </c>
      <c r="K47" s="61" t="str">
        <f t="shared" si="12"/>
        <v/>
      </c>
      <c r="L47" s="61" t="str">
        <f t="shared" si="12"/>
        <v/>
      </c>
      <c r="M47" s="61" t="str">
        <f t="shared" si="12"/>
        <v/>
      </c>
      <c r="N47" s="121"/>
      <c r="O47" s="122"/>
      <c r="P47" s="119"/>
    </row>
    <row r="48" spans="1:16" ht="13.5" customHeight="1">
      <c r="A48" s="134" t="s">
        <v>49</v>
      </c>
      <c r="B48" s="134"/>
      <c r="C48" s="134"/>
      <c r="D48" s="149"/>
      <c r="E48" s="114" t="s">
        <v>13</v>
      </c>
      <c r="F48" s="115"/>
      <c r="G48" s="67"/>
      <c r="H48" s="68"/>
      <c r="I48" s="68"/>
      <c r="J48" s="68"/>
      <c r="K48" s="68">
        <v>150</v>
      </c>
      <c r="L48" s="68"/>
      <c r="M48" s="68"/>
      <c r="N48" s="120">
        <f>ROUND(SUM(G49:M49),3)</f>
        <v>0.15</v>
      </c>
      <c r="O48" s="148">
        <v>228.89</v>
      </c>
      <c r="P48" s="118">
        <f>N48*O48</f>
        <v>34.333499999999994</v>
      </c>
    </row>
    <row r="49" spans="1:16" ht="13.5" customHeight="1">
      <c r="A49" s="134"/>
      <c r="B49" s="134"/>
      <c r="C49" s="134"/>
      <c r="D49" s="150"/>
      <c r="E49" s="116"/>
      <c r="F49" s="117"/>
      <c r="G49" s="63" t="str">
        <f t="shared" ref="G49:M49" si="13">IF(G48&gt;0,$G$23*G48/1000,"")</f>
        <v/>
      </c>
      <c r="H49" s="61" t="str">
        <f t="shared" si="13"/>
        <v/>
      </c>
      <c r="I49" s="61" t="str">
        <f t="shared" si="13"/>
        <v/>
      </c>
      <c r="J49" s="61" t="str">
        <f t="shared" si="13"/>
        <v/>
      </c>
      <c r="K49" s="61">
        <f t="shared" si="13"/>
        <v>0.15</v>
      </c>
      <c r="L49" s="61" t="str">
        <f t="shared" si="13"/>
        <v/>
      </c>
      <c r="M49" s="61" t="str">
        <f t="shared" si="13"/>
        <v/>
      </c>
      <c r="N49" s="121"/>
      <c r="O49" s="122"/>
      <c r="P49" s="119"/>
    </row>
    <row r="50" spans="1:16" ht="13.5" customHeight="1">
      <c r="A50" s="134" t="s">
        <v>50</v>
      </c>
      <c r="B50" s="134"/>
      <c r="C50" s="134"/>
      <c r="D50" s="147"/>
      <c r="E50" s="114" t="s">
        <v>13</v>
      </c>
      <c r="F50" s="115"/>
      <c r="G50" s="66"/>
      <c r="H50" s="66"/>
      <c r="I50" s="66"/>
      <c r="J50" s="66"/>
      <c r="K50" s="66"/>
      <c r="L50" s="66">
        <v>10</v>
      </c>
      <c r="M50" s="66"/>
      <c r="N50" s="120">
        <f>ROUND(SUM(G51:M51),3)</f>
        <v>0.01</v>
      </c>
      <c r="O50" s="148">
        <v>160</v>
      </c>
      <c r="P50" s="118">
        <f>N50*O50</f>
        <v>1.6</v>
      </c>
    </row>
    <row r="51" spans="1:16" ht="13.5" customHeight="1">
      <c r="A51" s="134"/>
      <c r="B51" s="134"/>
      <c r="C51" s="134"/>
      <c r="D51" s="147"/>
      <c r="E51" s="116"/>
      <c r="F51" s="117"/>
      <c r="G51" s="63" t="str">
        <f t="shared" ref="G51:M53" si="14">IF(G50&gt;0,$G$23*G50/1000,"")</f>
        <v/>
      </c>
      <c r="H51" s="61" t="str">
        <f t="shared" si="14"/>
        <v/>
      </c>
      <c r="I51" s="61" t="str">
        <f t="shared" si="14"/>
        <v/>
      </c>
      <c r="J51" s="61" t="str">
        <f t="shared" si="14"/>
        <v/>
      </c>
      <c r="K51" s="61" t="str">
        <f t="shared" si="14"/>
        <v/>
      </c>
      <c r="L51" s="61">
        <f t="shared" si="14"/>
        <v>0.01</v>
      </c>
      <c r="M51" s="61" t="str">
        <f t="shared" si="14"/>
        <v/>
      </c>
      <c r="N51" s="121"/>
      <c r="O51" s="122"/>
      <c r="P51" s="119"/>
    </row>
    <row r="52" spans="1:16" ht="13.5" hidden="1" customHeight="1">
      <c r="A52" s="163"/>
      <c r="B52" s="163"/>
      <c r="C52" s="164"/>
      <c r="D52" s="167"/>
      <c r="E52" s="114" t="s">
        <v>13</v>
      </c>
      <c r="F52" s="115"/>
      <c r="G52" s="71"/>
      <c r="H52" s="72"/>
      <c r="I52" s="72"/>
      <c r="J52" s="72"/>
      <c r="K52" s="72"/>
      <c r="L52" s="72"/>
      <c r="M52" s="72"/>
      <c r="N52" s="169">
        <f>ROUND(SUM(G53:M53),4)</f>
        <v>0</v>
      </c>
      <c r="O52" s="148">
        <v>360</v>
      </c>
      <c r="P52" s="118">
        <f>N52*O52</f>
        <v>0</v>
      </c>
    </row>
    <row r="53" spans="1:16" ht="13.5" hidden="1" customHeight="1">
      <c r="A53" s="165"/>
      <c r="B53" s="165"/>
      <c r="C53" s="166"/>
      <c r="D53" s="168"/>
      <c r="E53" s="116"/>
      <c r="F53" s="117"/>
      <c r="G53" s="69" t="str">
        <f t="shared" si="14"/>
        <v/>
      </c>
      <c r="H53" s="63" t="str">
        <f t="shared" si="14"/>
        <v/>
      </c>
      <c r="I53" s="63" t="str">
        <f t="shared" si="14"/>
        <v/>
      </c>
      <c r="J53" s="63" t="str">
        <f t="shared" si="14"/>
        <v/>
      </c>
      <c r="K53" s="63" t="str">
        <f t="shared" si="14"/>
        <v/>
      </c>
      <c r="L53" s="63" t="str">
        <f t="shared" si="14"/>
        <v/>
      </c>
      <c r="M53" s="63" t="str">
        <f t="shared" si="14"/>
        <v/>
      </c>
      <c r="N53" s="170"/>
      <c r="O53" s="122"/>
      <c r="P53" s="119"/>
    </row>
    <row r="54" spans="1:16" ht="18.75">
      <c r="A54" s="139" t="s">
        <v>14</v>
      </c>
      <c r="B54" s="140"/>
      <c r="C54" s="141"/>
      <c r="D54" s="31"/>
      <c r="E54" s="143"/>
      <c r="F54" s="143"/>
      <c r="G54" s="47" t="s">
        <v>53</v>
      </c>
      <c r="H54" s="48" t="s">
        <v>30</v>
      </c>
      <c r="I54" s="48" t="s">
        <v>31</v>
      </c>
      <c r="J54" s="48" t="s">
        <v>54</v>
      </c>
      <c r="K54" s="48" t="s">
        <v>31</v>
      </c>
      <c r="L54" s="48" t="s">
        <v>55</v>
      </c>
      <c r="M54" s="49"/>
      <c r="N54" s="52"/>
      <c r="O54" s="50"/>
      <c r="P54" s="53"/>
    </row>
    <row r="55" spans="1:16" ht="18.75">
      <c r="A55" s="139" t="s">
        <v>16</v>
      </c>
      <c r="B55" s="140"/>
      <c r="C55" s="141"/>
      <c r="D55" s="31"/>
      <c r="E55" s="143"/>
      <c r="F55" s="143"/>
      <c r="G55" s="47" t="s">
        <v>53</v>
      </c>
      <c r="H55" s="48" t="s">
        <v>30</v>
      </c>
      <c r="I55" s="48" t="s">
        <v>31</v>
      </c>
      <c r="J55" s="48" t="s">
        <v>54</v>
      </c>
      <c r="K55" s="48" t="s">
        <v>31</v>
      </c>
      <c r="L55" s="48" t="s">
        <v>55</v>
      </c>
      <c r="M55" s="32"/>
      <c r="N55" s="51"/>
      <c r="O55" s="51"/>
      <c r="P55" s="54"/>
    </row>
    <row r="56" spans="1:16">
      <c r="A56" s="55"/>
      <c r="B56" s="55"/>
      <c r="C56" s="55"/>
      <c r="D56" s="13"/>
      <c r="E56" s="14"/>
      <c r="F56" s="14"/>
      <c r="G56" s="56"/>
      <c r="H56" s="57"/>
      <c r="I56" s="56"/>
      <c r="J56" s="56"/>
      <c r="K56" s="56"/>
      <c r="L56" s="56"/>
      <c r="M56" s="56"/>
      <c r="N56" s="58"/>
      <c r="O56" s="58"/>
      <c r="P56" s="59"/>
    </row>
    <row r="57" spans="1:16">
      <c r="A57" s="55"/>
      <c r="B57" s="55"/>
      <c r="C57" s="55"/>
      <c r="D57" s="13"/>
      <c r="E57" s="14"/>
      <c r="F57" s="14"/>
      <c r="G57" s="56"/>
      <c r="H57" s="57"/>
      <c r="I57" s="56"/>
      <c r="J57" s="56"/>
      <c r="K57" s="56"/>
      <c r="L57" s="56"/>
      <c r="M57" s="56"/>
      <c r="N57" s="58"/>
      <c r="O57" s="58"/>
      <c r="P57" s="59"/>
    </row>
    <row r="58" spans="1:16">
      <c r="A58" s="55"/>
      <c r="B58" s="55"/>
      <c r="C58" s="55"/>
      <c r="D58" s="13"/>
      <c r="E58" s="14"/>
      <c r="F58" s="14"/>
      <c r="G58" s="56"/>
      <c r="H58" s="57"/>
      <c r="I58" s="56"/>
      <c r="J58" s="56"/>
      <c r="K58" s="56"/>
      <c r="L58" s="56"/>
      <c r="M58" s="56"/>
      <c r="N58" s="58"/>
      <c r="O58" s="58"/>
      <c r="P58" s="59"/>
    </row>
    <row r="60" spans="1:16">
      <c r="A60" s="160" t="s">
        <v>78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</row>
    <row r="63" spans="1:16">
      <c r="J63" s="26"/>
      <c r="K63" s="26"/>
      <c r="L63" s="26"/>
    </row>
  </sheetData>
  <mergeCells count="128">
    <mergeCell ref="A2:D2"/>
    <mergeCell ref="A3:D3"/>
    <mergeCell ref="E10:M10"/>
    <mergeCell ref="I12:K12"/>
    <mergeCell ref="A60:P60"/>
    <mergeCell ref="D9:E9"/>
    <mergeCell ref="G17:M18"/>
    <mergeCell ref="G19:G22"/>
    <mergeCell ref="H19:H22"/>
    <mergeCell ref="I19:I22"/>
    <mergeCell ref="M19:M22"/>
    <mergeCell ref="A22:D22"/>
    <mergeCell ref="E28:F29"/>
    <mergeCell ref="E32:F33"/>
    <mergeCell ref="E24:F25"/>
    <mergeCell ref="E26:F27"/>
    <mergeCell ref="A23:C23"/>
    <mergeCell ref="E22:F23"/>
    <mergeCell ref="P30:P31"/>
    <mergeCell ref="N26:N27"/>
    <mergeCell ref="O26:O27"/>
    <mergeCell ref="O28:O29"/>
    <mergeCell ref="P28:P29"/>
    <mergeCell ref="N28:N29"/>
    <mergeCell ref="P26:P27"/>
    <mergeCell ref="N30:N31"/>
    <mergeCell ref="O30:O31"/>
    <mergeCell ref="P32:P33"/>
    <mergeCell ref="N34:N35"/>
    <mergeCell ref="O34:O35"/>
    <mergeCell ref="P34:P35"/>
    <mergeCell ref="N32:N33"/>
    <mergeCell ref="O32:O33"/>
    <mergeCell ref="O36:O37"/>
    <mergeCell ref="P36:P37"/>
    <mergeCell ref="D38:D39"/>
    <mergeCell ref="N38:N39"/>
    <mergeCell ref="O38:O39"/>
    <mergeCell ref="P38:P39"/>
    <mergeCell ref="D36:D37"/>
    <mergeCell ref="N36:N37"/>
    <mergeCell ref="O40:O41"/>
    <mergeCell ref="P40:P41"/>
    <mergeCell ref="D42:D43"/>
    <mergeCell ref="N42:N43"/>
    <mergeCell ref="O42:O43"/>
    <mergeCell ref="P42:P43"/>
    <mergeCell ref="D40:D41"/>
    <mergeCell ref="N40:N41"/>
    <mergeCell ref="O44:O45"/>
    <mergeCell ref="P44:P45"/>
    <mergeCell ref="D46:D47"/>
    <mergeCell ref="N46:N47"/>
    <mergeCell ref="O46:O47"/>
    <mergeCell ref="P46:P47"/>
    <mergeCell ref="D44:D45"/>
    <mergeCell ref="N44:N45"/>
    <mergeCell ref="P48:P49"/>
    <mergeCell ref="D50:D51"/>
    <mergeCell ref="N50:N51"/>
    <mergeCell ref="O50:O51"/>
    <mergeCell ref="P50:P51"/>
    <mergeCell ref="D48:D49"/>
    <mergeCell ref="N48:N49"/>
    <mergeCell ref="O48:O49"/>
    <mergeCell ref="A54:C54"/>
    <mergeCell ref="A55:C55"/>
    <mergeCell ref="H14:L14"/>
    <mergeCell ref="E54:F54"/>
    <mergeCell ref="E55:F55"/>
    <mergeCell ref="D24:D25"/>
    <mergeCell ref="D26:D27"/>
    <mergeCell ref="K19:K22"/>
    <mergeCell ref="L19:L22"/>
    <mergeCell ref="A48:C49"/>
    <mergeCell ref="A50:C51"/>
    <mergeCell ref="E36:F37"/>
    <mergeCell ref="E38:F39"/>
    <mergeCell ref="E40:F41"/>
    <mergeCell ref="E42:F43"/>
    <mergeCell ref="E44:F45"/>
    <mergeCell ref="E46:F47"/>
    <mergeCell ref="E48:F49"/>
    <mergeCell ref="E50:F51"/>
    <mergeCell ref="A44:C45"/>
    <mergeCell ref="A46:C47"/>
    <mergeCell ref="A24:C25"/>
    <mergeCell ref="A26:C27"/>
    <mergeCell ref="A40:C41"/>
    <mergeCell ref="A42:C43"/>
    <mergeCell ref="A36:C37"/>
    <mergeCell ref="A38:C39"/>
    <mergeCell ref="E34:F35"/>
    <mergeCell ref="A28:C29"/>
    <mergeCell ref="A30:C31"/>
    <mergeCell ref="D32:D33"/>
    <mergeCell ref="D34:D35"/>
    <mergeCell ref="A32:C33"/>
    <mergeCell ref="A34:C35"/>
    <mergeCell ref="D28:D29"/>
    <mergeCell ref="D30:D31"/>
    <mergeCell ref="E30:F31"/>
    <mergeCell ref="A1:B1"/>
    <mergeCell ref="G7:J7"/>
    <mergeCell ref="P21:P22"/>
    <mergeCell ref="K1:S1"/>
    <mergeCell ref="K2:S2"/>
    <mergeCell ref="K3:S3"/>
    <mergeCell ref="R11:S11"/>
    <mergeCell ref="R9:S9"/>
    <mergeCell ref="R10:S10"/>
    <mergeCell ref="J19:J22"/>
    <mergeCell ref="N24:N25"/>
    <mergeCell ref="O24:O25"/>
    <mergeCell ref="P24:P25"/>
    <mergeCell ref="R5:S5"/>
    <mergeCell ref="Q7:Q8"/>
    <mergeCell ref="R7:S8"/>
    <mergeCell ref="R6:S6"/>
    <mergeCell ref="N20:O20"/>
    <mergeCell ref="N21:N22"/>
    <mergeCell ref="O21:O22"/>
    <mergeCell ref="O52:O53"/>
    <mergeCell ref="P52:P53"/>
    <mergeCell ref="A52:C53"/>
    <mergeCell ref="D52:D53"/>
    <mergeCell ref="E52:F53"/>
    <mergeCell ref="N52:N53"/>
  </mergeCells>
  <phoneticPr fontId="0" type="noConversion"/>
  <pageMargins left="1.05" right="0.17" top="0.25" bottom="0.35" header="0.21" footer="0.33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1"/>
  <sheetViews>
    <sheetView topLeftCell="A17" zoomScaleNormal="100" workbookViewId="0">
      <selection activeCell="N24" sqref="N24:N49"/>
    </sheetView>
  </sheetViews>
  <sheetFormatPr defaultRowHeight="15.75"/>
  <cols>
    <col min="1" max="1" width="10.28515625" customWidth="1"/>
    <col min="2" max="2" width="13.5703125" customWidth="1"/>
    <col min="3" max="3" width="13.85546875" customWidth="1"/>
    <col min="4" max="4" width="5.7109375" style="25" customWidth="1"/>
    <col min="5" max="5" width="2.85546875" style="2" customWidth="1"/>
    <col min="6" max="6" width="4.28515625" style="2" customWidth="1"/>
    <col min="7" max="7" width="12" style="3" customWidth="1"/>
    <col min="8" max="11" width="11.42578125" style="3" customWidth="1"/>
    <col min="12" max="12" width="13.42578125" style="3" customWidth="1"/>
    <col min="13" max="13" width="11.42578125" style="3" customWidth="1"/>
    <col min="14" max="14" width="12.7109375" style="19" customWidth="1"/>
    <col min="15" max="15" width="11.140625" style="19" customWidth="1"/>
    <col min="16" max="16" width="12" style="4" customWidth="1"/>
  </cols>
  <sheetData>
    <row r="1" spans="1:20" ht="13.5" customHeight="1">
      <c r="A1" s="99" t="s">
        <v>39</v>
      </c>
      <c r="B1" s="99"/>
      <c r="K1" s="89" t="s">
        <v>42</v>
      </c>
      <c r="L1" s="89"/>
      <c r="M1" s="89"/>
      <c r="N1" s="89"/>
      <c r="O1" s="89"/>
      <c r="P1" s="89"/>
      <c r="Q1" s="89"/>
      <c r="R1" s="89"/>
      <c r="S1" s="89"/>
      <c r="T1" s="40"/>
    </row>
    <row r="2" spans="1:20" ht="13.5" customHeight="1">
      <c r="A2" s="99" t="s">
        <v>74</v>
      </c>
      <c r="B2" s="99"/>
      <c r="C2" s="104"/>
      <c r="D2" s="104"/>
      <c r="K2" s="89" t="s">
        <v>40</v>
      </c>
      <c r="L2" s="89"/>
      <c r="M2" s="89"/>
      <c r="N2" s="89"/>
      <c r="O2" s="89"/>
      <c r="P2" s="89"/>
      <c r="Q2" s="89"/>
      <c r="R2" s="89"/>
      <c r="S2" s="89"/>
      <c r="T2" s="40"/>
    </row>
    <row r="3" spans="1:20" ht="13.5" customHeight="1">
      <c r="A3" s="105"/>
      <c r="B3" s="104"/>
      <c r="C3" s="104"/>
      <c r="D3" s="104"/>
      <c r="K3" s="89" t="s">
        <v>41</v>
      </c>
      <c r="L3" s="89"/>
      <c r="M3" s="89"/>
      <c r="N3" s="89"/>
      <c r="O3" s="89"/>
      <c r="P3" s="89"/>
      <c r="Q3" s="89"/>
      <c r="R3" s="89"/>
      <c r="S3" s="89"/>
      <c r="T3" s="40"/>
    </row>
    <row r="4" spans="1:20"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3.5" customHeight="1" thickBot="1">
      <c r="K5" s="39"/>
      <c r="L5" s="39"/>
      <c r="M5" s="39"/>
      <c r="N5" s="43"/>
      <c r="Q5" s="39"/>
      <c r="R5" s="85" t="s">
        <v>33</v>
      </c>
      <c r="S5" s="85"/>
      <c r="T5" s="39"/>
    </row>
    <row r="6" spans="1:20" ht="14.25" customHeight="1">
      <c r="K6" s="39"/>
      <c r="L6" s="39"/>
      <c r="M6" s="39"/>
      <c r="Q6" s="44" t="s">
        <v>34</v>
      </c>
      <c r="R6" s="112" t="s">
        <v>35</v>
      </c>
      <c r="S6" s="113"/>
      <c r="T6" s="39"/>
    </row>
    <row r="7" spans="1:20" ht="10.5" customHeight="1">
      <c r="D7" s="1"/>
      <c r="G7" s="100"/>
      <c r="H7" s="100"/>
      <c r="I7" s="100"/>
      <c r="J7" s="100"/>
      <c r="Q7" s="86" t="s">
        <v>36</v>
      </c>
      <c r="R7" s="87" t="s">
        <v>37</v>
      </c>
      <c r="S7" s="88"/>
    </row>
    <row r="8" spans="1:20" ht="7.5" customHeight="1">
      <c r="D8" s="1"/>
      <c r="G8" s="34"/>
      <c r="H8" s="34"/>
      <c r="I8" s="34"/>
      <c r="J8" s="34"/>
      <c r="Q8" s="86"/>
      <c r="R8" s="87"/>
      <c r="S8" s="88"/>
    </row>
    <row r="9" spans="1:20">
      <c r="D9" s="125"/>
      <c r="E9" s="125"/>
      <c r="Q9" s="45" t="s">
        <v>38</v>
      </c>
      <c r="R9" s="108">
        <v>47840536</v>
      </c>
      <c r="S9" s="109"/>
    </row>
    <row r="10" spans="1:20" ht="18.75">
      <c r="D10" s="27"/>
      <c r="E10" s="158" t="s">
        <v>75</v>
      </c>
      <c r="F10" s="104"/>
      <c r="G10" s="104"/>
      <c r="H10" s="104"/>
      <c r="I10" s="104"/>
      <c r="J10" s="104"/>
      <c r="K10" s="104"/>
      <c r="L10" s="104"/>
      <c r="M10" s="104"/>
      <c r="N10" s="41"/>
      <c r="R10" s="110"/>
      <c r="S10" s="111"/>
    </row>
    <row r="11" spans="1:20" ht="13.5" customHeight="1" thickBot="1">
      <c r="D11" s="27"/>
      <c r="E11" s="8"/>
      <c r="F11" s="8"/>
      <c r="G11" s="9"/>
      <c r="H11" s="9"/>
      <c r="I11" s="9"/>
      <c r="J11" s="9"/>
      <c r="K11" s="9"/>
      <c r="L11" s="9"/>
      <c r="M11" s="9"/>
      <c r="N11" s="42"/>
      <c r="R11" s="106"/>
      <c r="S11" s="107"/>
    </row>
    <row r="12" spans="1:20" ht="18.75">
      <c r="D12" s="28"/>
      <c r="I12" s="159" t="s">
        <v>76</v>
      </c>
      <c r="J12" s="104"/>
      <c r="K12" s="104"/>
      <c r="L12" s="12"/>
      <c r="M12" s="12"/>
      <c r="N12" s="36"/>
      <c r="O12" s="37"/>
      <c r="P12" s="37"/>
    </row>
    <row r="13" spans="1:20">
      <c r="D13" s="28"/>
      <c r="I13" s="11"/>
      <c r="J13" s="11"/>
      <c r="K13" s="11"/>
      <c r="L13" s="12"/>
      <c r="M13" s="12"/>
      <c r="N13" s="36"/>
      <c r="O13" s="37"/>
      <c r="P13" s="37"/>
    </row>
    <row r="14" spans="1:20" ht="25.5">
      <c r="A14" s="5" t="s">
        <v>0</v>
      </c>
      <c r="B14" s="6" t="s">
        <v>1</v>
      </c>
      <c r="C14" s="7" t="s">
        <v>2</v>
      </c>
      <c r="H14" s="142" t="s">
        <v>77</v>
      </c>
      <c r="I14" s="142"/>
      <c r="J14" s="142"/>
      <c r="K14" s="142"/>
      <c r="L14" s="142"/>
      <c r="M14" s="12"/>
      <c r="N14" s="36"/>
      <c r="O14" s="37"/>
      <c r="P14" s="37"/>
    </row>
    <row r="15" spans="1:20">
      <c r="A15" s="10" t="s">
        <v>3</v>
      </c>
      <c r="B15" s="29">
        <v>1</v>
      </c>
      <c r="C15" s="29">
        <v>1</v>
      </c>
      <c r="L15" s="12"/>
      <c r="M15" s="12"/>
      <c r="N15" s="36"/>
      <c r="O15" s="38"/>
      <c r="P15" s="38"/>
    </row>
    <row r="16" spans="1:20">
      <c r="A16" s="10"/>
      <c r="B16" s="29"/>
      <c r="C16" s="29"/>
      <c r="L16" s="12"/>
      <c r="M16" s="12"/>
      <c r="N16" s="36"/>
      <c r="O16" s="9"/>
      <c r="P16" s="9"/>
    </row>
    <row r="17" spans="1:18" ht="15.6" customHeight="1">
      <c r="A17" s="10" t="s">
        <v>4</v>
      </c>
      <c r="B17" s="29">
        <f>B15</f>
        <v>1</v>
      </c>
      <c r="C17" s="29">
        <f>C15</f>
        <v>1</v>
      </c>
      <c r="E17" s="14"/>
      <c r="F17" s="14"/>
      <c r="G17" s="126" t="s">
        <v>5</v>
      </c>
      <c r="H17" s="127"/>
      <c r="I17" s="127"/>
      <c r="J17" s="127"/>
      <c r="K17" s="127"/>
      <c r="L17" s="127"/>
      <c r="M17" s="127"/>
      <c r="N17" s="15"/>
      <c r="O17" s="16"/>
      <c r="P17" s="16"/>
    </row>
    <row r="18" spans="1:18">
      <c r="D18" s="13"/>
      <c r="E18" s="14"/>
      <c r="F18" s="14"/>
      <c r="G18" s="128"/>
      <c r="H18" s="129"/>
      <c r="I18" s="129"/>
      <c r="J18" s="129"/>
      <c r="K18" s="129"/>
      <c r="L18" s="129"/>
      <c r="M18" s="129"/>
      <c r="N18" s="17"/>
      <c r="O18" s="18"/>
      <c r="P18" s="18"/>
    </row>
    <row r="19" spans="1:18">
      <c r="D19" s="13"/>
      <c r="E19" s="14"/>
      <c r="F19" s="14"/>
      <c r="G19" s="94" t="s">
        <v>56</v>
      </c>
      <c r="H19" s="94" t="s">
        <v>72</v>
      </c>
      <c r="I19" s="94" t="s">
        <v>57</v>
      </c>
      <c r="J19" s="95" t="s">
        <v>58</v>
      </c>
      <c r="K19" s="94" t="s">
        <v>45</v>
      </c>
      <c r="L19" s="161" t="s">
        <v>28</v>
      </c>
      <c r="M19" s="130"/>
    </row>
    <row r="20" spans="1:18">
      <c r="D20" s="13"/>
      <c r="E20" s="14"/>
      <c r="F20" s="14"/>
      <c r="G20" s="95"/>
      <c r="H20" s="95"/>
      <c r="I20" s="95"/>
      <c r="J20" s="95"/>
      <c r="K20" s="95"/>
      <c r="L20" s="161"/>
      <c r="M20" s="130"/>
      <c r="N20" s="97" t="s">
        <v>7</v>
      </c>
      <c r="O20" s="98"/>
      <c r="P20" s="20">
        <f>P23/B17</f>
        <v>80.539473999999998</v>
      </c>
    </row>
    <row r="21" spans="1:18">
      <c r="D21" s="13"/>
      <c r="E21" s="14"/>
      <c r="F21" s="14"/>
      <c r="G21" s="95"/>
      <c r="H21" s="95"/>
      <c r="I21" s="95"/>
      <c r="J21" s="95"/>
      <c r="K21" s="95"/>
      <c r="L21" s="161"/>
      <c r="M21" s="130"/>
      <c r="N21" s="101" t="s">
        <v>8</v>
      </c>
      <c r="O21" s="103" t="s">
        <v>9</v>
      </c>
      <c r="P21" s="103" t="s">
        <v>10</v>
      </c>
    </row>
    <row r="22" spans="1:18" ht="12.75" customHeight="1">
      <c r="A22" s="131" t="s">
        <v>17</v>
      </c>
      <c r="B22" s="132"/>
      <c r="C22" s="132"/>
      <c r="D22" s="133"/>
      <c r="E22" s="90" t="s">
        <v>12</v>
      </c>
      <c r="F22" s="91"/>
      <c r="G22" s="96"/>
      <c r="H22" s="96"/>
      <c r="I22" s="96"/>
      <c r="J22" s="96"/>
      <c r="K22" s="96"/>
      <c r="L22" s="161"/>
      <c r="M22" s="130"/>
      <c r="N22" s="102"/>
      <c r="O22" s="103"/>
      <c r="P22" s="103"/>
    </row>
    <row r="23" spans="1:18" ht="18.75">
      <c r="A23" s="131" t="s">
        <v>11</v>
      </c>
      <c r="B23" s="132"/>
      <c r="C23" s="133"/>
      <c r="D23" s="30" t="s">
        <v>27</v>
      </c>
      <c r="E23" s="92"/>
      <c r="F23" s="93"/>
      <c r="G23" s="21">
        <f>B17</f>
        <v>1</v>
      </c>
      <c r="H23" s="22">
        <f t="shared" ref="H23:M23" si="0">G23</f>
        <v>1</v>
      </c>
      <c r="I23" s="22">
        <f t="shared" si="0"/>
        <v>1</v>
      </c>
      <c r="J23" s="22">
        <f t="shared" si="0"/>
        <v>1</v>
      </c>
      <c r="K23" s="22">
        <f t="shared" si="0"/>
        <v>1</v>
      </c>
      <c r="L23" s="22">
        <f t="shared" si="0"/>
        <v>1</v>
      </c>
      <c r="M23" s="22">
        <f t="shared" si="0"/>
        <v>1</v>
      </c>
      <c r="N23" s="23"/>
      <c r="O23" s="24"/>
      <c r="P23" s="46">
        <f>SUM(P24:P51)</f>
        <v>80.539473999999998</v>
      </c>
    </row>
    <row r="24" spans="1:18" ht="13.5" customHeight="1">
      <c r="A24" s="124" t="s">
        <v>28</v>
      </c>
      <c r="B24" s="124"/>
      <c r="C24" s="124"/>
      <c r="D24" s="144"/>
      <c r="E24" s="114" t="s">
        <v>13</v>
      </c>
      <c r="F24" s="115"/>
      <c r="G24" s="60"/>
      <c r="H24" s="60"/>
      <c r="I24" s="60">
        <v>9.3000000000000007</v>
      </c>
      <c r="J24" s="60"/>
      <c r="K24" s="60"/>
      <c r="L24" s="60">
        <v>30</v>
      </c>
      <c r="M24" s="60"/>
      <c r="N24" s="120">
        <f>ROUND(SUM(G25:M25),3)</f>
        <v>3.9E-2</v>
      </c>
      <c r="O24" s="122">
        <v>50.35</v>
      </c>
      <c r="P24" s="118">
        <f>N24*O24</f>
        <v>1.9636500000000001</v>
      </c>
    </row>
    <row r="25" spans="1:18" ht="13.5" customHeight="1">
      <c r="A25" s="124"/>
      <c r="B25" s="124"/>
      <c r="C25" s="124"/>
      <c r="D25" s="145"/>
      <c r="E25" s="116"/>
      <c r="F25" s="117"/>
      <c r="G25" s="61" t="str">
        <f t="shared" ref="G25:M25" si="1">IF(G24&gt;0,$G$23*G24/1000,"")</f>
        <v/>
      </c>
      <c r="H25" s="61" t="str">
        <f t="shared" si="1"/>
        <v/>
      </c>
      <c r="I25" s="61">
        <f t="shared" si="1"/>
        <v>9.300000000000001E-3</v>
      </c>
      <c r="J25" s="61" t="str">
        <f t="shared" si="1"/>
        <v/>
      </c>
      <c r="K25" s="61" t="str">
        <f t="shared" si="1"/>
        <v/>
      </c>
      <c r="L25" s="61">
        <f t="shared" si="1"/>
        <v>0.03</v>
      </c>
      <c r="M25" s="61" t="str">
        <f t="shared" si="1"/>
        <v/>
      </c>
      <c r="N25" s="121"/>
      <c r="O25" s="123"/>
      <c r="P25" s="119"/>
      <c r="R25" s="35"/>
    </row>
    <row r="26" spans="1:18" ht="13.5" customHeight="1">
      <c r="A26" s="124" t="s">
        <v>43</v>
      </c>
      <c r="B26" s="124"/>
      <c r="C26" s="124"/>
      <c r="D26" s="144"/>
      <c r="E26" s="114" t="s">
        <v>13</v>
      </c>
      <c r="F26" s="115"/>
      <c r="G26" s="62"/>
      <c r="H26" s="60">
        <v>6.8</v>
      </c>
      <c r="I26" s="60"/>
      <c r="J26" s="60"/>
      <c r="K26" s="60"/>
      <c r="L26" s="60"/>
      <c r="M26" s="60"/>
      <c r="N26" s="120">
        <f>ROUND(SUM(G27:M27),3)</f>
        <v>7.0000000000000001E-3</v>
      </c>
      <c r="O26" s="123">
        <v>600</v>
      </c>
      <c r="P26" s="118">
        <f>N26*O26</f>
        <v>4.2</v>
      </c>
    </row>
    <row r="27" spans="1:18" ht="13.5" customHeight="1">
      <c r="A27" s="124"/>
      <c r="B27" s="124"/>
      <c r="C27" s="124"/>
      <c r="D27" s="145"/>
      <c r="E27" s="116"/>
      <c r="F27" s="117"/>
      <c r="G27" s="63" t="str">
        <f t="shared" ref="G27:M27" si="2">IF(G26&gt;0,$G$23*G26/1000,"")</f>
        <v/>
      </c>
      <c r="H27" s="63">
        <f t="shared" si="2"/>
        <v>6.7999999999999996E-3</v>
      </c>
      <c r="I27" s="63" t="str">
        <f t="shared" si="2"/>
        <v/>
      </c>
      <c r="J27" s="63" t="str">
        <f t="shared" si="2"/>
        <v/>
      </c>
      <c r="K27" s="63" t="str">
        <f t="shared" si="2"/>
        <v/>
      </c>
      <c r="L27" s="63" t="str">
        <f t="shared" si="2"/>
        <v/>
      </c>
      <c r="M27" s="63" t="str">
        <f t="shared" si="2"/>
        <v/>
      </c>
      <c r="N27" s="121"/>
      <c r="O27" s="123"/>
      <c r="P27" s="119"/>
    </row>
    <row r="28" spans="1:18" ht="13.5" customHeight="1">
      <c r="A28" s="124" t="s">
        <v>20</v>
      </c>
      <c r="B28" s="124"/>
      <c r="C28" s="124"/>
      <c r="D28" s="144"/>
      <c r="E28" s="114" t="s">
        <v>13</v>
      </c>
      <c r="F28" s="115"/>
      <c r="G28" s="62"/>
      <c r="H28" s="60"/>
      <c r="I28" s="60">
        <v>2.1</v>
      </c>
      <c r="J28" s="60"/>
      <c r="K28" s="60"/>
      <c r="L28" s="60"/>
      <c r="M28" s="60"/>
      <c r="N28" s="120">
        <f>ROUND(SUM(G29:M29),3)</f>
        <v>2E-3</v>
      </c>
      <c r="O28" s="153">
        <v>195.65199999999999</v>
      </c>
      <c r="P28" s="118">
        <f>N28*O28</f>
        <v>0.39130399999999999</v>
      </c>
    </row>
    <row r="29" spans="1:18" ht="13.5" customHeight="1">
      <c r="A29" s="124"/>
      <c r="B29" s="124"/>
      <c r="C29" s="124"/>
      <c r="D29" s="145"/>
      <c r="E29" s="116"/>
      <c r="F29" s="117"/>
      <c r="G29" s="63" t="str">
        <f t="shared" ref="G29:M29" si="3">IF(G28&gt;0,$G$23*G28/1000,"")</f>
        <v/>
      </c>
      <c r="H29" s="63" t="str">
        <f t="shared" si="3"/>
        <v/>
      </c>
      <c r="I29" s="63">
        <f t="shared" si="3"/>
        <v>2.1000000000000003E-3</v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121"/>
      <c r="O29" s="153"/>
      <c r="P29" s="119"/>
    </row>
    <row r="30" spans="1:18" ht="13.5" customHeight="1">
      <c r="A30" s="124" t="s">
        <v>21</v>
      </c>
      <c r="B30" s="124"/>
      <c r="C30" s="124"/>
      <c r="D30" s="151"/>
      <c r="E30" s="114" t="s">
        <v>13</v>
      </c>
      <c r="F30" s="115"/>
      <c r="G30" s="62"/>
      <c r="H30" s="62">
        <v>0.5</v>
      </c>
      <c r="I30" s="62">
        <v>0.2</v>
      </c>
      <c r="J30" s="60"/>
      <c r="K30" s="60"/>
      <c r="L30" s="60"/>
      <c r="M30" s="60"/>
      <c r="N30" s="120">
        <f>ROUND(SUM(G31:M31),4)</f>
        <v>6.9999999999999999E-4</v>
      </c>
      <c r="O30" s="123">
        <v>32</v>
      </c>
      <c r="P30" s="118">
        <f>N30*O30</f>
        <v>2.24E-2</v>
      </c>
    </row>
    <row r="31" spans="1:18" ht="13.5" customHeight="1">
      <c r="A31" s="124"/>
      <c r="B31" s="124"/>
      <c r="C31" s="124"/>
      <c r="D31" s="151"/>
      <c r="E31" s="116"/>
      <c r="F31" s="117"/>
      <c r="G31" s="63" t="str">
        <f t="shared" ref="G31:M31" si="4">IF(G30&gt;0,$G$23*G30/1000,"")</f>
        <v/>
      </c>
      <c r="H31" s="63">
        <f t="shared" si="4"/>
        <v>5.0000000000000001E-4</v>
      </c>
      <c r="I31" s="63">
        <f t="shared" si="4"/>
        <v>2.0000000000000001E-4</v>
      </c>
      <c r="J31" s="61" t="str">
        <f t="shared" si="4"/>
        <v/>
      </c>
      <c r="K31" s="61" t="str">
        <f t="shared" si="4"/>
        <v/>
      </c>
      <c r="L31" s="61" t="str">
        <f t="shared" si="4"/>
        <v/>
      </c>
      <c r="M31" s="61" t="str">
        <f t="shared" si="4"/>
        <v/>
      </c>
      <c r="N31" s="121"/>
      <c r="O31" s="123"/>
      <c r="P31" s="119"/>
    </row>
    <row r="32" spans="1:18" ht="13.5" customHeight="1">
      <c r="A32" s="124" t="s">
        <v>59</v>
      </c>
      <c r="B32" s="124"/>
      <c r="C32" s="124"/>
      <c r="D32" s="151"/>
      <c r="E32" s="114" t="s">
        <v>13</v>
      </c>
      <c r="F32" s="115"/>
      <c r="G32" s="62">
        <v>46.5</v>
      </c>
      <c r="H32" s="62"/>
      <c r="I32" s="62"/>
      <c r="J32" s="62"/>
      <c r="K32" s="62"/>
      <c r="L32" s="62"/>
      <c r="M32" s="62"/>
      <c r="N32" s="120">
        <f>ROUND(SUM(G33:M33),3)</f>
        <v>4.7E-2</v>
      </c>
      <c r="O32" s="153">
        <v>204.61500000000001</v>
      </c>
      <c r="P32" s="118">
        <f>N32*O32</f>
        <v>9.6169050000000009</v>
      </c>
    </row>
    <row r="33" spans="1:16" ht="13.5" customHeight="1">
      <c r="A33" s="124"/>
      <c r="B33" s="124"/>
      <c r="C33" s="124"/>
      <c r="D33" s="151"/>
      <c r="E33" s="116"/>
      <c r="F33" s="117"/>
      <c r="G33" s="63">
        <f t="shared" ref="G33:M33" si="5">IF(G32&gt;0,$G$23*G32/1000,"")</f>
        <v>4.65E-2</v>
      </c>
      <c r="H33" s="61" t="str">
        <f t="shared" si="5"/>
        <v/>
      </c>
      <c r="I33" s="61" t="str">
        <f t="shared" si="5"/>
        <v/>
      </c>
      <c r="J33" s="61" t="str">
        <f t="shared" si="5"/>
        <v/>
      </c>
      <c r="K33" s="61" t="str">
        <f t="shared" si="5"/>
        <v/>
      </c>
      <c r="L33" s="61" t="str">
        <f t="shared" si="5"/>
        <v/>
      </c>
      <c r="M33" s="61" t="str">
        <f t="shared" si="5"/>
        <v/>
      </c>
      <c r="N33" s="121"/>
      <c r="O33" s="153"/>
      <c r="P33" s="119"/>
    </row>
    <row r="34" spans="1:16" ht="13.5" customHeight="1">
      <c r="A34" s="124" t="s">
        <v>44</v>
      </c>
      <c r="B34" s="124"/>
      <c r="C34" s="124"/>
      <c r="D34" s="156"/>
      <c r="E34" s="114" t="s">
        <v>13</v>
      </c>
      <c r="F34" s="115"/>
      <c r="G34" s="64"/>
      <c r="H34" s="64"/>
      <c r="I34" s="64">
        <v>12.9</v>
      </c>
      <c r="J34" s="64"/>
      <c r="K34" s="64"/>
      <c r="L34" s="64"/>
      <c r="M34" s="64"/>
      <c r="N34" s="120">
        <f>ROUND(SUM(G35:M35),3)</f>
        <v>1.2999999999999999E-2</v>
      </c>
      <c r="O34" s="171">
        <v>115.55500000000001</v>
      </c>
      <c r="P34" s="154">
        <f>N34*O34</f>
        <v>1.5022150000000001</v>
      </c>
    </row>
    <row r="35" spans="1:16" ht="13.5" customHeight="1">
      <c r="A35" s="124"/>
      <c r="B35" s="124"/>
      <c r="C35" s="124"/>
      <c r="D35" s="157"/>
      <c r="E35" s="116"/>
      <c r="F35" s="117"/>
      <c r="G35" s="63" t="str">
        <f t="shared" ref="G35:M35" si="6">IF(G34&gt;0,$G$23*G34/1000,"")</f>
        <v/>
      </c>
      <c r="H35" s="63" t="str">
        <f t="shared" si="6"/>
        <v/>
      </c>
      <c r="I35" s="63">
        <f t="shared" si="6"/>
        <v>1.29E-2</v>
      </c>
      <c r="J35" s="63" t="str">
        <f t="shared" si="6"/>
        <v/>
      </c>
      <c r="K35" s="63" t="str">
        <f t="shared" si="6"/>
        <v/>
      </c>
      <c r="L35" s="63" t="str">
        <f t="shared" si="6"/>
        <v/>
      </c>
      <c r="M35" s="63" t="str">
        <f t="shared" si="6"/>
        <v/>
      </c>
      <c r="N35" s="121"/>
      <c r="O35" s="172"/>
      <c r="P35" s="155"/>
    </row>
    <row r="36" spans="1:16" ht="13.5" customHeight="1">
      <c r="A36" s="124" t="s">
        <v>25</v>
      </c>
      <c r="B36" s="124"/>
      <c r="C36" s="124"/>
      <c r="D36" s="152"/>
      <c r="E36" s="114" t="s">
        <v>13</v>
      </c>
      <c r="F36" s="115"/>
      <c r="G36" s="60"/>
      <c r="H36" s="65"/>
      <c r="I36" s="65"/>
      <c r="J36" s="65">
        <v>7</v>
      </c>
      <c r="K36" s="65"/>
      <c r="L36" s="65"/>
      <c r="M36" s="60"/>
      <c r="N36" s="120">
        <f>ROUND(SUM(G37:M37),3)</f>
        <v>7.0000000000000001E-3</v>
      </c>
      <c r="O36" s="123">
        <v>100</v>
      </c>
      <c r="P36" s="118">
        <f>N36*O36</f>
        <v>0.70000000000000007</v>
      </c>
    </row>
    <row r="37" spans="1:16" ht="13.5" customHeight="1">
      <c r="A37" s="124"/>
      <c r="B37" s="124"/>
      <c r="C37" s="124"/>
      <c r="D37" s="152"/>
      <c r="E37" s="116"/>
      <c r="F37" s="117"/>
      <c r="G37" s="61" t="str">
        <f t="shared" ref="G37:M37" si="7">IF(G36&gt;0,$G$23*G36/1000,"")</f>
        <v/>
      </c>
      <c r="H37" s="63" t="str">
        <f t="shared" si="7"/>
        <v/>
      </c>
      <c r="I37" s="61" t="str">
        <f t="shared" si="7"/>
        <v/>
      </c>
      <c r="J37" s="61">
        <f t="shared" si="7"/>
        <v>7.0000000000000001E-3</v>
      </c>
      <c r="K37" s="61" t="str">
        <f t="shared" si="7"/>
        <v/>
      </c>
      <c r="L37" s="61" t="str">
        <f t="shared" si="7"/>
        <v/>
      </c>
      <c r="M37" s="61" t="str">
        <f t="shared" si="7"/>
        <v/>
      </c>
      <c r="N37" s="121"/>
      <c r="O37" s="123"/>
      <c r="P37" s="119"/>
    </row>
    <row r="38" spans="1:16" ht="13.5" customHeight="1">
      <c r="A38" s="134" t="s">
        <v>60</v>
      </c>
      <c r="B38" s="134"/>
      <c r="C38" s="134"/>
      <c r="D38" s="151"/>
      <c r="E38" s="114" t="s">
        <v>13</v>
      </c>
      <c r="F38" s="115"/>
      <c r="G38" s="62"/>
      <c r="H38" s="62">
        <v>36</v>
      </c>
      <c r="I38" s="62"/>
      <c r="J38" s="62"/>
      <c r="K38" s="62"/>
      <c r="L38" s="62"/>
      <c r="M38" s="62"/>
      <c r="N38" s="120">
        <f>ROUND(SUM(G39:M39),3)</f>
        <v>3.5999999999999997E-2</v>
      </c>
      <c r="O38" s="123">
        <v>95</v>
      </c>
      <c r="P38" s="118">
        <f>N38*O38</f>
        <v>3.42</v>
      </c>
    </row>
    <row r="39" spans="1:16" ht="13.5" customHeight="1">
      <c r="A39" s="134"/>
      <c r="B39" s="134"/>
      <c r="C39" s="134"/>
      <c r="D39" s="151"/>
      <c r="E39" s="116"/>
      <c r="F39" s="117"/>
      <c r="G39" s="63" t="str">
        <f t="shared" ref="G39:M39" si="8">IF(G38&gt;0,$G$23*G38/1000,"")</f>
        <v/>
      </c>
      <c r="H39" s="61">
        <f t="shared" si="8"/>
        <v>3.5999999999999997E-2</v>
      </c>
      <c r="I39" s="61" t="str">
        <f t="shared" si="8"/>
        <v/>
      </c>
      <c r="J39" s="61" t="str">
        <f t="shared" si="8"/>
        <v/>
      </c>
      <c r="K39" s="61" t="str">
        <f t="shared" si="8"/>
        <v/>
      </c>
      <c r="L39" s="61" t="str">
        <f t="shared" si="8"/>
        <v/>
      </c>
      <c r="M39" s="61" t="str">
        <f t="shared" si="8"/>
        <v/>
      </c>
      <c r="N39" s="121"/>
      <c r="O39" s="123"/>
      <c r="P39" s="119"/>
    </row>
    <row r="40" spans="1:16" ht="13.5" customHeight="1">
      <c r="A40" s="134" t="s">
        <v>24</v>
      </c>
      <c r="B40" s="134"/>
      <c r="C40" s="134"/>
      <c r="D40" s="151"/>
      <c r="E40" s="114" t="s">
        <v>13</v>
      </c>
      <c r="F40" s="115"/>
      <c r="G40" s="62"/>
      <c r="H40" s="62"/>
      <c r="I40" s="62">
        <v>63.3</v>
      </c>
      <c r="J40" s="62"/>
      <c r="K40" s="62"/>
      <c r="L40" s="62"/>
      <c r="M40" s="62"/>
      <c r="N40" s="120">
        <f>ROUND(SUM(G41:M41),3)</f>
        <v>6.3E-2</v>
      </c>
      <c r="O40" s="123">
        <v>496</v>
      </c>
      <c r="P40" s="118">
        <f>N40*O40</f>
        <v>31.248000000000001</v>
      </c>
    </row>
    <row r="41" spans="1:16" ht="13.5" customHeight="1">
      <c r="A41" s="134"/>
      <c r="B41" s="134"/>
      <c r="C41" s="134"/>
      <c r="D41" s="151"/>
      <c r="E41" s="116"/>
      <c r="F41" s="117"/>
      <c r="G41" s="63" t="str">
        <f t="shared" ref="G41:M41" si="9">IF(G40&gt;0,$G$23*G40/1000,"")</f>
        <v/>
      </c>
      <c r="H41" s="61" t="str">
        <f t="shared" si="9"/>
        <v/>
      </c>
      <c r="I41" s="61">
        <f t="shared" si="9"/>
        <v>6.3299999999999995E-2</v>
      </c>
      <c r="J41" s="61" t="str">
        <f t="shared" si="9"/>
        <v/>
      </c>
      <c r="K41" s="61" t="str">
        <f t="shared" si="9"/>
        <v/>
      </c>
      <c r="L41" s="61" t="str">
        <f t="shared" si="9"/>
        <v/>
      </c>
      <c r="M41" s="61" t="str">
        <f t="shared" si="9"/>
        <v/>
      </c>
      <c r="N41" s="121"/>
      <c r="O41" s="123"/>
      <c r="P41" s="119"/>
    </row>
    <row r="42" spans="1:16" ht="13.5" customHeight="1">
      <c r="A42" s="134" t="s">
        <v>45</v>
      </c>
      <c r="B42" s="134"/>
      <c r="C42" s="134"/>
      <c r="D42" s="151"/>
      <c r="E42" s="114" t="s">
        <v>13</v>
      </c>
      <c r="F42" s="115"/>
      <c r="G42" s="62"/>
      <c r="H42" s="60"/>
      <c r="I42" s="60"/>
      <c r="J42" s="60"/>
      <c r="K42" s="60">
        <v>100</v>
      </c>
      <c r="L42" s="60"/>
      <c r="M42" s="60"/>
      <c r="N42" s="120">
        <f>ROUND(SUM(G43:M43),3)</f>
        <v>0.1</v>
      </c>
      <c r="O42" s="123">
        <v>244</v>
      </c>
      <c r="P42" s="118">
        <f>N42*O42</f>
        <v>24.400000000000002</v>
      </c>
    </row>
    <row r="43" spans="1:16" ht="13.5" customHeight="1">
      <c r="A43" s="134"/>
      <c r="B43" s="134"/>
      <c r="C43" s="134"/>
      <c r="D43" s="151"/>
      <c r="E43" s="116"/>
      <c r="F43" s="117"/>
      <c r="G43" s="63" t="str">
        <f t="shared" ref="G43:M43" si="10">IF(G42&gt;0,$G$23*G42/1000,"")</f>
        <v/>
      </c>
      <c r="H43" s="61" t="str">
        <f t="shared" si="10"/>
        <v/>
      </c>
      <c r="I43" s="61" t="str">
        <f t="shared" si="10"/>
        <v/>
      </c>
      <c r="J43" s="61" t="str">
        <f t="shared" si="10"/>
        <v/>
      </c>
      <c r="K43" s="61">
        <f t="shared" si="10"/>
        <v>0.1</v>
      </c>
      <c r="L43" s="61" t="str">
        <f t="shared" si="10"/>
        <v/>
      </c>
      <c r="M43" s="61" t="str">
        <f t="shared" si="10"/>
        <v/>
      </c>
      <c r="N43" s="121"/>
      <c r="O43" s="123"/>
      <c r="P43" s="119"/>
    </row>
    <row r="44" spans="1:16" ht="13.5" customHeight="1">
      <c r="A44" s="134" t="s">
        <v>61</v>
      </c>
      <c r="B44" s="134"/>
      <c r="C44" s="134"/>
      <c r="D44" s="147"/>
      <c r="E44" s="114" t="s">
        <v>13</v>
      </c>
      <c r="F44" s="115"/>
      <c r="G44" s="66"/>
      <c r="H44" s="66"/>
      <c r="I44" s="66"/>
      <c r="J44" s="60">
        <v>0.5</v>
      </c>
      <c r="K44" s="66"/>
      <c r="L44" s="66"/>
      <c r="M44" s="66"/>
      <c r="N44" s="120">
        <f>ROUND(SUM(G45:M45),3)</f>
        <v>1E-3</v>
      </c>
      <c r="O44" s="148">
        <v>996</v>
      </c>
      <c r="P44" s="118">
        <f>N44*O44</f>
        <v>0.996</v>
      </c>
    </row>
    <row r="45" spans="1:16" ht="13.5" customHeight="1">
      <c r="A45" s="134"/>
      <c r="B45" s="134"/>
      <c r="C45" s="134"/>
      <c r="D45" s="147"/>
      <c r="E45" s="116"/>
      <c r="F45" s="117"/>
      <c r="G45" s="63" t="str">
        <f t="shared" ref="G45:M45" si="11">IF(G44&gt;0,$G$23*G44/1000,"")</f>
        <v/>
      </c>
      <c r="H45" s="61" t="str">
        <f t="shared" si="11"/>
        <v/>
      </c>
      <c r="I45" s="61" t="str">
        <f t="shared" si="11"/>
        <v/>
      </c>
      <c r="J45" s="61">
        <f t="shared" si="11"/>
        <v>5.0000000000000001E-4</v>
      </c>
      <c r="K45" s="61" t="str">
        <f t="shared" si="11"/>
        <v/>
      </c>
      <c r="L45" s="61" t="str">
        <f t="shared" si="11"/>
        <v/>
      </c>
      <c r="M45" s="61" t="str">
        <f t="shared" si="11"/>
        <v/>
      </c>
      <c r="N45" s="121"/>
      <c r="O45" s="122"/>
      <c r="P45" s="119"/>
    </row>
    <row r="46" spans="1:16" ht="13.5" customHeight="1">
      <c r="A46" s="134" t="s">
        <v>62</v>
      </c>
      <c r="B46" s="134"/>
      <c r="C46" s="134"/>
      <c r="D46" s="147"/>
      <c r="E46" s="114" t="s">
        <v>13</v>
      </c>
      <c r="F46" s="115"/>
      <c r="G46" s="66"/>
      <c r="H46" s="66"/>
      <c r="I46" s="66"/>
      <c r="J46" s="66">
        <v>7</v>
      </c>
      <c r="K46" s="66"/>
      <c r="L46" s="66"/>
      <c r="M46" s="66"/>
      <c r="N46" s="120">
        <f>ROUND(SUM(G47:M47),3)</f>
        <v>7.0000000000000001E-3</v>
      </c>
      <c r="O46" s="148">
        <v>297</v>
      </c>
      <c r="P46" s="118">
        <f>N46*O46</f>
        <v>2.0790000000000002</v>
      </c>
    </row>
    <row r="47" spans="1:16" ht="13.5" customHeight="1">
      <c r="A47" s="134"/>
      <c r="B47" s="134"/>
      <c r="C47" s="134"/>
      <c r="D47" s="147"/>
      <c r="E47" s="116"/>
      <c r="F47" s="117"/>
      <c r="G47" s="63" t="str">
        <f t="shared" ref="G47:M47" si="12">IF(G46&gt;0,$G$23*G46/1000,"")</f>
        <v/>
      </c>
      <c r="H47" s="61" t="str">
        <f t="shared" si="12"/>
        <v/>
      </c>
      <c r="I47" s="61" t="str">
        <f t="shared" si="12"/>
        <v/>
      </c>
      <c r="J47" s="61">
        <f t="shared" si="12"/>
        <v>7.0000000000000001E-3</v>
      </c>
      <c r="K47" s="61" t="str">
        <f t="shared" si="12"/>
        <v/>
      </c>
      <c r="L47" s="61" t="str">
        <f t="shared" si="12"/>
        <v/>
      </c>
      <c r="M47" s="61" t="str">
        <f t="shared" si="12"/>
        <v/>
      </c>
      <c r="N47" s="121"/>
      <c r="O47" s="122"/>
      <c r="P47" s="119"/>
    </row>
    <row r="48" spans="1:16" ht="13.5" customHeight="1">
      <c r="A48" s="134"/>
      <c r="B48" s="134"/>
      <c r="C48" s="134"/>
      <c r="D48" s="149"/>
      <c r="E48" s="114"/>
      <c r="F48" s="115"/>
      <c r="G48" s="67"/>
      <c r="H48" s="68"/>
      <c r="I48" s="68"/>
      <c r="J48" s="68"/>
      <c r="K48" s="68"/>
      <c r="L48" s="68"/>
      <c r="M48" s="68"/>
      <c r="N48" s="120">
        <f>ROUND(SUM(G49:M49),3)</f>
        <v>0</v>
      </c>
      <c r="O48" s="148"/>
      <c r="P48" s="118">
        <f>N48*O48</f>
        <v>0</v>
      </c>
    </row>
    <row r="49" spans="1:16" ht="13.5" customHeight="1">
      <c r="A49" s="134"/>
      <c r="B49" s="134"/>
      <c r="C49" s="134"/>
      <c r="D49" s="150"/>
      <c r="E49" s="116"/>
      <c r="F49" s="117"/>
      <c r="G49" s="63" t="str">
        <f t="shared" ref="G49:M49" si="13">IF(G48&gt;0,$G$23*G48/1000,"")</f>
        <v/>
      </c>
      <c r="H49" s="61" t="str">
        <f t="shared" si="13"/>
        <v/>
      </c>
      <c r="I49" s="61" t="str">
        <f t="shared" si="13"/>
        <v/>
      </c>
      <c r="J49" s="61" t="str">
        <f t="shared" si="13"/>
        <v/>
      </c>
      <c r="K49" s="61" t="str">
        <f t="shared" si="13"/>
        <v/>
      </c>
      <c r="L49" s="61" t="str">
        <f t="shared" si="13"/>
        <v/>
      </c>
      <c r="M49" s="61" t="str">
        <f t="shared" si="13"/>
        <v/>
      </c>
      <c r="N49" s="121"/>
      <c r="O49" s="122"/>
      <c r="P49" s="119"/>
    </row>
    <row r="50" spans="1:16" ht="13.5" customHeight="1">
      <c r="A50" s="162"/>
      <c r="B50" s="162"/>
      <c r="C50" s="162"/>
      <c r="D50" s="147"/>
      <c r="E50" s="135"/>
      <c r="F50" s="136"/>
      <c r="G50" s="66"/>
      <c r="H50" s="66"/>
      <c r="I50" s="66"/>
      <c r="J50" s="66"/>
      <c r="K50" s="66"/>
      <c r="L50" s="66"/>
      <c r="M50" s="66"/>
      <c r="N50" s="120">
        <f>ROUND(SUM(G51:M51),3)</f>
        <v>0</v>
      </c>
      <c r="O50" s="148"/>
      <c r="P50" s="118">
        <f>N50*O50</f>
        <v>0</v>
      </c>
    </row>
    <row r="51" spans="1:16" ht="13.5" customHeight="1">
      <c r="A51" s="162"/>
      <c r="B51" s="162"/>
      <c r="C51" s="162"/>
      <c r="D51" s="147"/>
      <c r="E51" s="137"/>
      <c r="F51" s="138"/>
      <c r="G51" s="63" t="str">
        <f t="shared" ref="G51:M51" si="14">IF(G50&gt;0,$G$23*G50/1000,"")</f>
        <v/>
      </c>
      <c r="H51" s="61" t="str">
        <f t="shared" si="14"/>
        <v/>
      </c>
      <c r="I51" s="61" t="str">
        <f t="shared" si="14"/>
        <v/>
      </c>
      <c r="J51" s="61" t="str">
        <f t="shared" si="14"/>
        <v/>
      </c>
      <c r="K51" s="61" t="str">
        <f t="shared" si="14"/>
        <v/>
      </c>
      <c r="L51" s="61" t="str">
        <f t="shared" si="14"/>
        <v/>
      </c>
      <c r="M51" s="61" t="str">
        <f t="shared" si="14"/>
        <v/>
      </c>
      <c r="N51" s="121"/>
      <c r="O51" s="122"/>
      <c r="P51" s="119"/>
    </row>
    <row r="52" spans="1:16" ht="18.75">
      <c r="A52" s="139" t="s">
        <v>14</v>
      </c>
      <c r="B52" s="140"/>
      <c r="C52" s="141"/>
      <c r="D52" s="31"/>
      <c r="E52" s="143"/>
      <c r="F52" s="143"/>
      <c r="G52" s="47" t="s">
        <v>30</v>
      </c>
      <c r="H52" s="48" t="s">
        <v>32</v>
      </c>
      <c r="I52" s="48" t="s">
        <v>63</v>
      </c>
      <c r="J52" s="48" t="s">
        <v>15</v>
      </c>
      <c r="K52" s="48" t="s">
        <v>71</v>
      </c>
      <c r="L52" s="48" t="s">
        <v>30</v>
      </c>
      <c r="M52" s="49"/>
      <c r="N52" s="52"/>
      <c r="O52" s="50"/>
      <c r="P52" s="53"/>
    </row>
    <row r="53" spans="1:16" ht="18.75">
      <c r="A53" s="139" t="s">
        <v>16</v>
      </c>
      <c r="B53" s="140"/>
      <c r="C53" s="141"/>
      <c r="D53" s="31"/>
      <c r="E53" s="143"/>
      <c r="F53" s="143"/>
      <c r="G53" s="75" t="s">
        <v>30</v>
      </c>
      <c r="H53" s="75" t="s">
        <v>32</v>
      </c>
      <c r="I53" s="75" t="s">
        <v>63</v>
      </c>
      <c r="J53" s="75" t="s">
        <v>15</v>
      </c>
      <c r="K53" s="75" t="s">
        <v>71</v>
      </c>
      <c r="L53" s="75" t="s">
        <v>30</v>
      </c>
      <c r="M53" s="76"/>
      <c r="N53" s="51"/>
      <c r="O53" s="51"/>
      <c r="P53" s="54"/>
    </row>
    <row r="54" spans="1:16">
      <c r="A54" s="55"/>
      <c r="B54" s="55"/>
      <c r="C54" s="55"/>
      <c r="D54" s="13"/>
      <c r="E54" s="14"/>
      <c r="F54" s="14"/>
      <c r="G54" s="56"/>
      <c r="H54" s="57"/>
      <c r="I54" s="56"/>
      <c r="J54" s="56"/>
      <c r="K54" s="56"/>
      <c r="L54" s="56"/>
      <c r="M54" s="56"/>
      <c r="N54" s="58"/>
      <c r="O54" s="58"/>
      <c r="P54" s="59"/>
    </row>
    <row r="55" spans="1:16">
      <c r="A55" s="55"/>
      <c r="B55" s="55"/>
      <c r="C55" s="55"/>
      <c r="D55" s="13"/>
      <c r="E55" s="14"/>
      <c r="F55" s="14"/>
      <c r="G55" s="56"/>
      <c r="H55" s="57"/>
      <c r="I55" s="56"/>
      <c r="J55" s="56"/>
      <c r="K55" s="56"/>
      <c r="L55" s="56"/>
      <c r="M55" s="56"/>
      <c r="N55" s="58"/>
      <c r="O55" s="58"/>
      <c r="P55" s="59"/>
    </row>
    <row r="56" spans="1:16">
      <c r="A56" s="55"/>
      <c r="B56" s="55"/>
      <c r="C56" s="55"/>
      <c r="D56" s="13"/>
      <c r="E56" s="14"/>
      <c r="F56" s="14"/>
      <c r="G56" s="56"/>
      <c r="H56" s="57"/>
      <c r="I56" s="56"/>
      <c r="J56" s="56"/>
      <c r="K56" s="56"/>
      <c r="L56" s="56"/>
      <c r="M56" s="56"/>
      <c r="N56" s="58"/>
      <c r="O56" s="58"/>
      <c r="P56" s="59"/>
    </row>
    <row r="58" spans="1:16">
      <c r="A58" s="160" t="s">
        <v>78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</row>
    <row r="61" spans="1:16">
      <c r="J61" s="26"/>
      <c r="K61" s="26"/>
      <c r="L61" s="26"/>
    </row>
  </sheetData>
  <mergeCells count="122">
    <mergeCell ref="A2:D2"/>
    <mergeCell ref="A3:D3"/>
    <mergeCell ref="E10:M10"/>
    <mergeCell ref="I12:K12"/>
    <mergeCell ref="A58:P58"/>
    <mergeCell ref="A1:B1"/>
    <mergeCell ref="G7:J7"/>
    <mergeCell ref="E32:F33"/>
    <mergeCell ref="E34:F35"/>
    <mergeCell ref="A22:D22"/>
    <mergeCell ref="R5:S5"/>
    <mergeCell ref="Q7:Q8"/>
    <mergeCell ref="R7:S8"/>
    <mergeCell ref="K1:S1"/>
    <mergeCell ref="K2:S2"/>
    <mergeCell ref="K3:S3"/>
    <mergeCell ref="R6:S6"/>
    <mergeCell ref="R9:S9"/>
    <mergeCell ref="R10:S10"/>
    <mergeCell ref="N20:O20"/>
    <mergeCell ref="D9:E9"/>
    <mergeCell ref="G17:M18"/>
    <mergeCell ref="H19:H22"/>
    <mergeCell ref="I19:I22"/>
    <mergeCell ref="J19:J22"/>
    <mergeCell ref="M19:M22"/>
    <mergeCell ref="G19:G22"/>
    <mergeCell ref="D32:D33"/>
    <mergeCell ref="D34:D35"/>
    <mergeCell ref="A32:C33"/>
    <mergeCell ref="A34:C35"/>
    <mergeCell ref="A23:C23"/>
    <mergeCell ref="E24:F25"/>
    <mergeCell ref="E26:F27"/>
    <mergeCell ref="E22:F23"/>
    <mergeCell ref="R11:S11"/>
    <mergeCell ref="A46:C47"/>
    <mergeCell ref="A24:C25"/>
    <mergeCell ref="A26:C27"/>
    <mergeCell ref="A40:C41"/>
    <mergeCell ref="A42:C43"/>
    <mergeCell ref="A36:C37"/>
    <mergeCell ref="A38:C39"/>
    <mergeCell ref="A28:C29"/>
    <mergeCell ref="A30:C31"/>
    <mergeCell ref="A50:C51"/>
    <mergeCell ref="E36:F37"/>
    <mergeCell ref="E38:F39"/>
    <mergeCell ref="E40:F41"/>
    <mergeCell ref="E42:F43"/>
    <mergeCell ref="E44:F45"/>
    <mergeCell ref="E46:F47"/>
    <mergeCell ref="E48:F49"/>
    <mergeCell ref="E50:F51"/>
    <mergeCell ref="A44:C45"/>
    <mergeCell ref="A52:C52"/>
    <mergeCell ref="A53:C53"/>
    <mergeCell ref="H14:L14"/>
    <mergeCell ref="E52:F52"/>
    <mergeCell ref="E53:F53"/>
    <mergeCell ref="D24:D25"/>
    <mergeCell ref="D26:D27"/>
    <mergeCell ref="K19:K22"/>
    <mergeCell ref="L19:L22"/>
    <mergeCell ref="A48:C49"/>
    <mergeCell ref="P48:P49"/>
    <mergeCell ref="D50:D51"/>
    <mergeCell ref="N50:N51"/>
    <mergeCell ref="O50:O51"/>
    <mergeCell ref="P50:P51"/>
    <mergeCell ref="D48:D49"/>
    <mergeCell ref="N48:N49"/>
    <mergeCell ref="O48:O49"/>
    <mergeCell ref="O44:O45"/>
    <mergeCell ref="P44:P45"/>
    <mergeCell ref="D46:D47"/>
    <mergeCell ref="N46:N47"/>
    <mergeCell ref="O46:O47"/>
    <mergeCell ref="P46:P47"/>
    <mergeCell ref="D44:D45"/>
    <mergeCell ref="N44:N45"/>
    <mergeCell ref="O40:O41"/>
    <mergeCell ref="P40:P41"/>
    <mergeCell ref="D42:D43"/>
    <mergeCell ref="N42:N43"/>
    <mergeCell ref="O42:O43"/>
    <mergeCell ref="P42:P43"/>
    <mergeCell ref="D40:D41"/>
    <mergeCell ref="N40:N41"/>
    <mergeCell ref="O36:O37"/>
    <mergeCell ref="P36:P37"/>
    <mergeCell ref="D38:D39"/>
    <mergeCell ref="N38:N39"/>
    <mergeCell ref="O38:O39"/>
    <mergeCell ref="P38:P39"/>
    <mergeCell ref="D36:D37"/>
    <mergeCell ref="N36:N37"/>
    <mergeCell ref="O32:O33"/>
    <mergeCell ref="P32:P33"/>
    <mergeCell ref="N34:N35"/>
    <mergeCell ref="O34:O35"/>
    <mergeCell ref="P34:P35"/>
    <mergeCell ref="N32:N33"/>
    <mergeCell ref="O28:O29"/>
    <mergeCell ref="P28:P29"/>
    <mergeCell ref="D30:D31"/>
    <mergeCell ref="N30:N31"/>
    <mergeCell ref="O30:O31"/>
    <mergeCell ref="P30:P31"/>
    <mergeCell ref="D28:D29"/>
    <mergeCell ref="N28:N29"/>
    <mergeCell ref="E28:F29"/>
    <mergeCell ref="E30:F31"/>
    <mergeCell ref="P26:P27"/>
    <mergeCell ref="P21:P22"/>
    <mergeCell ref="N24:N25"/>
    <mergeCell ref="O24:O25"/>
    <mergeCell ref="P24:P25"/>
    <mergeCell ref="N21:N22"/>
    <mergeCell ref="O21:O22"/>
    <mergeCell ref="N26:N27"/>
    <mergeCell ref="O26:O27"/>
  </mergeCells>
  <phoneticPr fontId="0" type="noConversion"/>
  <pageMargins left="1.05" right="0.17" top="0.25" bottom="0.35" header="0.21" footer="0.33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7"/>
  <sheetViews>
    <sheetView zoomScaleNormal="100" workbookViewId="0">
      <selection activeCell="H6" sqref="H6"/>
    </sheetView>
  </sheetViews>
  <sheetFormatPr defaultRowHeight="15.75"/>
  <cols>
    <col min="1" max="1" width="10.28515625" customWidth="1"/>
    <col min="2" max="2" width="13.5703125" customWidth="1"/>
    <col min="3" max="3" width="13.85546875" customWidth="1"/>
    <col min="4" max="4" width="5.7109375" style="25" customWidth="1"/>
    <col min="5" max="5" width="2.85546875" style="2" customWidth="1"/>
    <col min="6" max="6" width="4.28515625" style="2" customWidth="1"/>
    <col min="7" max="8" width="11.42578125" style="3" customWidth="1"/>
    <col min="9" max="9" width="12" style="3" customWidth="1"/>
    <col min="10" max="13" width="11.42578125" style="3" customWidth="1"/>
    <col min="14" max="14" width="12.7109375" style="19" customWidth="1"/>
    <col min="15" max="15" width="11.140625" style="19" customWidth="1"/>
    <col min="16" max="16" width="12" style="4" customWidth="1"/>
  </cols>
  <sheetData>
    <row r="1" spans="1:20" ht="13.5" customHeight="1">
      <c r="A1" s="99"/>
      <c r="B1" s="99"/>
      <c r="K1" s="89"/>
      <c r="L1" s="89"/>
      <c r="M1" s="89"/>
      <c r="N1" s="89"/>
      <c r="O1" s="89"/>
      <c r="P1" s="89"/>
      <c r="Q1" s="89"/>
      <c r="R1" s="89"/>
      <c r="S1" s="89"/>
      <c r="T1" s="40"/>
    </row>
    <row r="2" spans="1:20" ht="13.5" customHeight="1">
      <c r="A2" s="99"/>
      <c r="B2" s="99"/>
      <c r="C2" s="104"/>
      <c r="D2" s="104"/>
      <c r="K2" s="89"/>
      <c r="L2" s="89"/>
      <c r="M2" s="89"/>
      <c r="N2" s="89"/>
      <c r="O2" s="89"/>
      <c r="P2" s="89"/>
      <c r="Q2" s="89"/>
      <c r="R2" s="89"/>
      <c r="S2" s="89"/>
      <c r="T2" s="40"/>
    </row>
    <row r="3" spans="1:20" ht="13.5" customHeight="1">
      <c r="A3" s="99" t="s">
        <v>39</v>
      </c>
      <c r="B3" s="99"/>
      <c r="K3" s="89"/>
      <c r="L3" s="89"/>
      <c r="M3" s="89"/>
      <c r="N3" s="89"/>
      <c r="O3" s="89"/>
      <c r="P3" s="89"/>
      <c r="Q3" s="89"/>
      <c r="R3" s="89"/>
      <c r="S3" s="89"/>
      <c r="T3" s="40"/>
    </row>
    <row r="4" spans="1:20">
      <c r="A4" s="99" t="s">
        <v>110</v>
      </c>
      <c r="B4" s="99"/>
      <c r="C4" s="104"/>
      <c r="D4" s="104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3.5" customHeight="1" thickBot="1">
      <c r="K5" s="39"/>
      <c r="L5" s="39"/>
      <c r="M5" s="39"/>
      <c r="N5" s="43"/>
      <c r="Q5" s="39"/>
      <c r="R5" s="85" t="s">
        <v>33</v>
      </c>
      <c r="S5" s="85"/>
      <c r="T5" s="39"/>
    </row>
    <row r="6" spans="1:20" ht="14.25" customHeight="1">
      <c r="K6" s="39"/>
      <c r="L6" s="39"/>
      <c r="M6" s="39"/>
      <c r="Q6" s="44" t="s">
        <v>34</v>
      </c>
      <c r="R6" s="112" t="s">
        <v>35</v>
      </c>
      <c r="S6" s="113"/>
      <c r="T6" s="39"/>
    </row>
    <row r="7" spans="1:20" ht="10.5" customHeight="1">
      <c r="D7" s="1"/>
      <c r="G7" s="100"/>
      <c r="H7" s="100"/>
      <c r="I7" s="100"/>
      <c r="J7" s="100"/>
      <c r="Q7" s="86" t="s">
        <v>36</v>
      </c>
      <c r="R7" s="87"/>
      <c r="S7" s="88"/>
    </row>
    <row r="8" spans="1:20" ht="7.5" customHeight="1">
      <c r="D8" s="1"/>
      <c r="G8" s="34"/>
      <c r="H8" s="34"/>
      <c r="I8" s="34"/>
      <c r="J8" s="34"/>
      <c r="Q8" s="86"/>
      <c r="R8" s="87"/>
      <c r="S8" s="88"/>
    </row>
    <row r="9" spans="1:20">
      <c r="D9" s="125"/>
      <c r="E9" s="125"/>
      <c r="Q9" s="45" t="s">
        <v>38</v>
      </c>
      <c r="R9" s="108">
        <v>47840536</v>
      </c>
      <c r="S9" s="109"/>
    </row>
    <row r="10" spans="1:20" ht="18.75">
      <c r="D10" s="27"/>
      <c r="E10" s="158" t="s">
        <v>104</v>
      </c>
      <c r="F10" s="104"/>
      <c r="G10" s="104"/>
      <c r="H10" s="104"/>
      <c r="I10" s="104"/>
      <c r="J10" s="104"/>
      <c r="K10" s="104"/>
      <c r="L10" s="104"/>
      <c r="M10" s="104"/>
      <c r="N10" s="41"/>
      <c r="R10" s="110"/>
      <c r="S10" s="111"/>
    </row>
    <row r="11" spans="1:20" ht="13.5" customHeight="1" thickBot="1">
      <c r="D11" s="27"/>
      <c r="E11" s="8"/>
      <c r="F11" s="8"/>
      <c r="G11" s="9"/>
      <c r="H11" s="9"/>
      <c r="I11" s="9"/>
      <c r="J11" s="9"/>
      <c r="K11" s="9"/>
      <c r="L11" s="9"/>
      <c r="M11" s="9"/>
      <c r="N11" s="42"/>
      <c r="R11" s="106"/>
      <c r="S11" s="107"/>
    </row>
    <row r="12" spans="1:20" ht="18.75">
      <c r="D12" s="28"/>
      <c r="I12" s="159" t="s">
        <v>105</v>
      </c>
      <c r="J12" s="104"/>
      <c r="K12" s="104"/>
      <c r="L12" s="12"/>
      <c r="M12" s="12"/>
      <c r="N12" s="36"/>
      <c r="O12" s="37"/>
      <c r="P12" s="37"/>
    </row>
    <row r="13" spans="1:20">
      <c r="D13" s="28"/>
      <c r="I13" s="11"/>
      <c r="J13" s="11"/>
      <c r="K13" s="11"/>
      <c r="L13" s="12"/>
      <c r="M13" s="12"/>
      <c r="N13" s="36"/>
      <c r="O13" s="37"/>
      <c r="P13" s="37"/>
    </row>
    <row r="14" spans="1:20" ht="25.5">
      <c r="A14" s="5" t="s">
        <v>0</v>
      </c>
      <c r="B14" s="6" t="s">
        <v>1</v>
      </c>
      <c r="C14" s="7" t="s">
        <v>2</v>
      </c>
      <c r="H14" s="142" t="s">
        <v>95</v>
      </c>
      <c r="I14" s="142"/>
      <c r="J14" s="142"/>
      <c r="K14" s="142"/>
      <c r="L14" s="142"/>
      <c r="M14" s="12"/>
      <c r="N14" s="36"/>
      <c r="O14" s="37"/>
      <c r="P14" s="37"/>
    </row>
    <row r="15" spans="1:20">
      <c r="A15" s="10" t="s">
        <v>3</v>
      </c>
      <c r="B15" s="29">
        <v>135</v>
      </c>
      <c r="C15" s="29">
        <v>135</v>
      </c>
      <c r="L15" s="12"/>
      <c r="M15" s="12"/>
      <c r="N15" s="36"/>
      <c r="O15" s="38"/>
      <c r="P15" s="38"/>
    </row>
    <row r="16" spans="1:20">
      <c r="A16" s="10"/>
      <c r="B16" s="29"/>
      <c r="C16" s="29"/>
      <c r="L16" s="12"/>
      <c r="M16" s="12"/>
      <c r="N16" s="36"/>
      <c r="O16" s="9"/>
      <c r="P16" s="9"/>
    </row>
    <row r="17" spans="1:18" ht="15.6" customHeight="1">
      <c r="A17" s="10" t="s">
        <v>4</v>
      </c>
      <c r="B17" s="29">
        <f>B15</f>
        <v>135</v>
      </c>
      <c r="C17" s="29">
        <f>C15</f>
        <v>135</v>
      </c>
      <c r="E17" s="14"/>
      <c r="F17" s="14"/>
      <c r="G17" s="126" t="s">
        <v>5</v>
      </c>
      <c r="H17" s="127"/>
      <c r="I17" s="127"/>
      <c r="J17" s="127"/>
      <c r="K17" s="127"/>
      <c r="L17" s="127"/>
      <c r="M17" s="127"/>
      <c r="N17" s="15"/>
      <c r="O17" s="16"/>
      <c r="P17" s="16"/>
    </row>
    <row r="18" spans="1:18">
      <c r="D18" s="13"/>
      <c r="E18" s="14"/>
      <c r="F18" s="14"/>
      <c r="G18" s="128"/>
      <c r="H18" s="129"/>
      <c r="I18" s="129"/>
      <c r="J18" s="129"/>
      <c r="K18" s="129"/>
      <c r="L18" s="129"/>
      <c r="M18" s="129"/>
      <c r="N18" s="17"/>
      <c r="O18" s="18"/>
      <c r="P18" s="18"/>
    </row>
    <row r="19" spans="1:18">
      <c r="D19" s="13"/>
      <c r="E19" s="14"/>
      <c r="F19" s="14"/>
      <c r="G19" s="94" t="s">
        <v>98</v>
      </c>
      <c r="H19" s="94" t="s">
        <v>64</v>
      </c>
      <c r="I19" s="94" t="s">
        <v>65</v>
      </c>
      <c r="J19" s="95" t="s">
        <v>100</v>
      </c>
      <c r="K19" s="94" t="s">
        <v>101</v>
      </c>
      <c r="L19" s="161" t="s">
        <v>103</v>
      </c>
      <c r="M19" s="130"/>
    </row>
    <row r="20" spans="1:18">
      <c r="D20" s="13"/>
      <c r="E20" s="14"/>
      <c r="F20" s="14"/>
      <c r="G20" s="95"/>
      <c r="H20" s="95"/>
      <c r="I20" s="95"/>
      <c r="J20" s="95"/>
      <c r="K20" s="95"/>
      <c r="L20" s="161"/>
      <c r="M20" s="130"/>
      <c r="N20" s="97" t="s">
        <v>7</v>
      </c>
      <c r="O20" s="98"/>
      <c r="P20" s="20">
        <f>P23/B17</f>
        <v>89.667071111111113</v>
      </c>
    </row>
    <row r="21" spans="1:18">
      <c r="D21" s="13"/>
      <c r="E21" s="14"/>
      <c r="F21" s="14"/>
      <c r="G21" s="95"/>
      <c r="H21" s="95"/>
      <c r="I21" s="95"/>
      <c r="J21" s="95"/>
      <c r="K21" s="95"/>
      <c r="L21" s="161"/>
      <c r="M21" s="130"/>
      <c r="N21" s="101" t="s">
        <v>8</v>
      </c>
      <c r="O21" s="103" t="s">
        <v>9</v>
      </c>
      <c r="P21" s="103" t="s">
        <v>10</v>
      </c>
    </row>
    <row r="22" spans="1:18" ht="12.75" customHeight="1">
      <c r="A22" s="131" t="s">
        <v>17</v>
      </c>
      <c r="B22" s="132"/>
      <c r="C22" s="132"/>
      <c r="D22" s="133"/>
      <c r="E22" s="90" t="s">
        <v>12</v>
      </c>
      <c r="F22" s="91"/>
      <c r="G22" s="96"/>
      <c r="H22" s="96"/>
      <c r="I22" s="96"/>
      <c r="J22" s="96"/>
      <c r="K22" s="96"/>
      <c r="L22" s="161"/>
      <c r="M22" s="130"/>
      <c r="N22" s="102"/>
      <c r="O22" s="103"/>
      <c r="P22" s="103"/>
    </row>
    <row r="23" spans="1:18" ht="18.75">
      <c r="A23" s="131" t="s">
        <v>11</v>
      </c>
      <c r="B23" s="132"/>
      <c r="C23" s="133"/>
      <c r="D23" s="30" t="s">
        <v>27</v>
      </c>
      <c r="E23" s="92"/>
      <c r="F23" s="93"/>
      <c r="G23" s="21">
        <f>B17</f>
        <v>135</v>
      </c>
      <c r="H23" s="22">
        <f t="shared" ref="H23:M23" si="0">G23</f>
        <v>135</v>
      </c>
      <c r="I23" s="22">
        <f t="shared" si="0"/>
        <v>135</v>
      </c>
      <c r="J23" s="22">
        <f t="shared" si="0"/>
        <v>135</v>
      </c>
      <c r="K23" s="22">
        <f t="shared" si="0"/>
        <v>135</v>
      </c>
      <c r="L23" s="22">
        <f t="shared" si="0"/>
        <v>135</v>
      </c>
      <c r="M23" s="22">
        <f t="shared" si="0"/>
        <v>135</v>
      </c>
      <c r="N23" s="23"/>
      <c r="O23" s="24"/>
      <c r="P23" s="46">
        <f>SUM(P24:P55)</f>
        <v>12105.054599999999</v>
      </c>
    </row>
    <row r="24" spans="1:18" ht="13.5" customHeight="1">
      <c r="A24" s="124" t="s">
        <v>28</v>
      </c>
      <c r="B24" s="124"/>
      <c r="C24" s="124"/>
      <c r="D24" s="144"/>
      <c r="E24" s="114" t="s">
        <v>13</v>
      </c>
      <c r="F24" s="115"/>
      <c r="G24" s="60"/>
      <c r="H24" s="60"/>
      <c r="I24" s="60"/>
      <c r="J24" s="79">
        <v>26.66666</v>
      </c>
      <c r="K24" s="60"/>
      <c r="L24" s="60"/>
      <c r="M24" s="60"/>
      <c r="N24" s="120">
        <f>ROUND(SUM(G25:M25),3)</f>
        <v>3.6</v>
      </c>
      <c r="O24" s="122">
        <v>74</v>
      </c>
      <c r="P24" s="118">
        <f>N24*O24</f>
        <v>266.40000000000003</v>
      </c>
    </row>
    <row r="25" spans="1:18" ht="13.5" customHeight="1">
      <c r="A25" s="124"/>
      <c r="B25" s="124"/>
      <c r="C25" s="124"/>
      <c r="D25" s="145"/>
      <c r="E25" s="116"/>
      <c r="F25" s="117"/>
      <c r="G25" s="61" t="str">
        <f t="shared" ref="G25:M25" si="1">IF(G24&gt;0,$G$23*G24/1000,"")</f>
        <v/>
      </c>
      <c r="H25" s="61" t="str">
        <f t="shared" si="1"/>
        <v/>
      </c>
      <c r="I25" s="61" t="str">
        <f t="shared" si="1"/>
        <v/>
      </c>
      <c r="J25" s="61">
        <f t="shared" si="1"/>
        <v>3.5999990999999998</v>
      </c>
      <c r="K25" s="61" t="str">
        <f t="shared" si="1"/>
        <v/>
      </c>
      <c r="L25" s="61" t="str">
        <f t="shared" si="1"/>
        <v/>
      </c>
      <c r="M25" s="61" t="str">
        <f t="shared" si="1"/>
        <v/>
      </c>
      <c r="N25" s="121"/>
      <c r="O25" s="123"/>
      <c r="P25" s="119"/>
      <c r="R25" s="35"/>
    </row>
    <row r="26" spans="1:18" ht="13.5" customHeight="1">
      <c r="A26" s="124" t="s">
        <v>67</v>
      </c>
      <c r="B26" s="124"/>
      <c r="C26" s="124"/>
      <c r="D26" s="144"/>
      <c r="E26" s="114" t="s">
        <v>13</v>
      </c>
      <c r="F26" s="115"/>
      <c r="G26" s="62">
        <v>11</v>
      </c>
      <c r="H26" s="60"/>
      <c r="I26" s="60"/>
      <c r="J26" s="60"/>
      <c r="K26" s="60"/>
      <c r="L26" s="60"/>
      <c r="M26" s="60"/>
      <c r="N26" s="120">
        <f>ROUND(SUM(G27:M27),3)</f>
        <v>1.4850000000000001</v>
      </c>
      <c r="O26" s="123">
        <v>70</v>
      </c>
      <c r="P26" s="118">
        <f>N26*O26</f>
        <v>103.95</v>
      </c>
    </row>
    <row r="27" spans="1:18" ht="13.5" customHeight="1">
      <c r="A27" s="124"/>
      <c r="B27" s="124"/>
      <c r="C27" s="124"/>
      <c r="D27" s="145"/>
      <c r="E27" s="116"/>
      <c r="F27" s="117"/>
      <c r="G27" s="63">
        <f t="shared" ref="G27:M27" si="2">IF(G26&gt;0,$G$23*G26/1000,"")</f>
        <v>1.4850000000000001</v>
      </c>
      <c r="H27" s="63" t="str">
        <f t="shared" si="2"/>
        <v/>
      </c>
      <c r="I27" s="63" t="str">
        <f t="shared" si="2"/>
        <v/>
      </c>
      <c r="J27" s="63" t="str">
        <f t="shared" si="2"/>
        <v/>
      </c>
      <c r="K27" s="63" t="str">
        <f t="shared" si="2"/>
        <v/>
      </c>
      <c r="L27" s="63" t="str">
        <f t="shared" si="2"/>
        <v/>
      </c>
      <c r="M27" s="63" t="str">
        <f t="shared" si="2"/>
        <v/>
      </c>
      <c r="N27" s="121"/>
      <c r="O27" s="123"/>
      <c r="P27" s="119"/>
    </row>
    <row r="28" spans="1:18" ht="13.5" customHeight="1">
      <c r="A28" s="124" t="s">
        <v>18</v>
      </c>
      <c r="B28" s="124"/>
      <c r="C28" s="124"/>
      <c r="D28" s="144"/>
      <c r="E28" s="114" t="s">
        <v>13</v>
      </c>
      <c r="F28" s="115"/>
      <c r="G28" s="62">
        <v>10</v>
      </c>
      <c r="H28" s="60"/>
      <c r="I28" s="60"/>
      <c r="J28" s="60"/>
      <c r="K28" s="60"/>
      <c r="L28" s="60"/>
      <c r="M28" s="60"/>
      <c r="N28" s="120">
        <f>ROUND(SUM(G29:M29),3)</f>
        <v>1.35</v>
      </c>
      <c r="O28" s="123">
        <v>60</v>
      </c>
      <c r="P28" s="118">
        <f>N28*O28</f>
        <v>81</v>
      </c>
    </row>
    <row r="29" spans="1:18" ht="13.5" customHeight="1">
      <c r="A29" s="124"/>
      <c r="B29" s="124"/>
      <c r="C29" s="124"/>
      <c r="D29" s="145"/>
      <c r="E29" s="116"/>
      <c r="F29" s="117"/>
      <c r="G29" s="63">
        <f t="shared" ref="G29:M29" si="3">IF(G28&gt;0,$G$23*G28/1000,"")</f>
        <v>1.35</v>
      </c>
      <c r="H29" s="63" t="str">
        <f t="shared" si="3"/>
        <v/>
      </c>
      <c r="I29" s="63" t="str">
        <f t="shared" si="3"/>
        <v/>
      </c>
      <c r="J29" s="63" t="str">
        <f t="shared" si="3"/>
        <v/>
      </c>
      <c r="K29" s="63" t="str">
        <f t="shared" si="3"/>
        <v/>
      </c>
      <c r="L29" s="63" t="str">
        <f t="shared" si="3"/>
        <v/>
      </c>
      <c r="M29" s="63" t="str">
        <f t="shared" si="3"/>
        <v/>
      </c>
      <c r="N29" s="121"/>
      <c r="O29" s="123"/>
      <c r="P29" s="119"/>
    </row>
    <row r="30" spans="1:18" ht="13.5" customHeight="1">
      <c r="A30" s="124" t="s">
        <v>43</v>
      </c>
      <c r="B30" s="124"/>
      <c r="C30" s="124"/>
      <c r="D30" s="151"/>
      <c r="E30" s="114" t="s">
        <v>13</v>
      </c>
      <c r="F30" s="115"/>
      <c r="G30" s="62"/>
      <c r="H30" s="60">
        <v>2</v>
      </c>
      <c r="I30" s="78">
        <v>0.96199999999999997</v>
      </c>
      <c r="J30" s="60"/>
      <c r="K30" s="60"/>
      <c r="L30" s="60"/>
      <c r="M30" s="60"/>
      <c r="N30" s="120">
        <f>ROUND(SUM(G31:M31),3)</f>
        <v>0.4</v>
      </c>
      <c r="O30" s="123">
        <v>908.62</v>
      </c>
      <c r="P30" s="118">
        <f>N30*O30</f>
        <v>363.44800000000004</v>
      </c>
    </row>
    <row r="31" spans="1:18" ht="13.5" customHeight="1">
      <c r="A31" s="124"/>
      <c r="B31" s="124"/>
      <c r="C31" s="124"/>
      <c r="D31" s="151"/>
      <c r="E31" s="116"/>
      <c r="F31" s="117"/>
      <c r="G31" s="63" t="str">
        <f t="shared" ref="G31:M31" si="4">IF(G30&gt;0,$G$23*G30/1000,"")</f>
        <v/>
      </c>
      <c r="H31" s="61">
        <f t="shared" si="4"/>
        <v>0.27</v>
      </c>
      <c r="I31" s="61">
        <f t="shared" si="4"/>
        <v>0.12987000000000001</v>
      </c>
      <c r="J31" s="61" t="str">
        <f t="shared" si="4"/>
        <v/>
      </c>
      <c r="K31" s="61" t="str">
        <f t="shared" si="4"/>
        <v/>
      </c>
      <c r="L31" s="61" t="str">
        <f t="shared" si="4"/>
        <v/>
      </c>
      <c r="M31" s="61" t="str">
        <f t="shared" si="4"/>
        <v/>
      </c>
      <c r="N31" s="121"/>
      <c r="O31" s="123"/>
      <c r="P31" s="119"/>
    </row>
    <row r="32" spans="1:18" ht="13.5" customHeight="1">
      <c r="A32" s="124" t="s">
        <v>20</v>
      </c>
      <c r="B32" s="124"/>
      <c r="C32" s="124"/>
      <c r="D32" s="151"/>
      <c r="E32" s="114" t="s">
        <v>13</v>
      </c>
      <c r="F32" s="115"/>
      <c r="G32" s="62">
        <v>4</v>
      </c>
      <c r="H32" s="62"/>
      <c r="I32" s="62">
        <v>4</v>
      </c>
      <c r="J32" s="62"/>
      <c r="K32" s="62"/>
      <c r="L32" s="62"/>
      <c r="M32" s="62"/>
      <c r="N32" s="120">
        <f>ROUND(SUM(G33:M33),3)</f>
        <v>1.08</v>
      </c>
      <c r="O32" s="153">
        <v>217.39</v>
      </c>
      <c r="P32" s="118">
        <f>N32*O32</f>
        <v>234.78120000000001</v>
      </c>
    </row>
    <row r="33" spans="1:16" ht="13.5" customHeight="1">
      <c r="A33" s="124"/>
      <c r="B33" s="124"/>
      <c r="C33" s="124"/>
      <c r="D33" s="151"/>
      <c r="E33" s="116"/>
      <c r="F33" s="117"/>
      <c r="G33" s="63">
        <f t="shared" ref="G33:M33" si="5">IF(G32&gt;0,$G$23*G32/1000,"")</f>
        <v>0.54</v>
      </c>
      <c r="H33" s="61" t="str">
        <f t="shared" si="5"/>
        <v/>
      </c>
      <c r="I33" s="61">
        <f t="shared" si="5"/>
        <v>0.54</v>
      </c>
      <c r="J33" s="61" t="str">
        <f t="shared" si="5"/>
        <v/>
      </c>
      <c r="K33" s="61" t="str">
        <f t="shared" si="5"/>
        <v/>
      </c>
      <c r="L33" s="61" t="str">
        <f t="shared" si="5"/>
        <v/>
      </c>
      <c r="M33" s="61" t="str">
        <f t="shared" si="5"/>
        <v/>
      </c>
      <c r="N33" s="121"/>
      <c r="O33" s="153"/>
      <c r="P33" s="119"/>
    </row>
    <row r="34" spans="1:16" ht="13.5" customHeight="1">
      <c r="A34" s="124" t="s">
        <v>21</v>
      </c>
      <c r="B34" s="124"/>
      <c r="C34" s="124"/>
      <c r="D34" s="156"/>
      <c r="E34" s="114" t="s">
        <v>13</v>
      </c>
      <c r="F34" s="115"/>
      <c r="G34" s="60">
        <v>0.1</v>
      </c>
      <c r="H34" s="60">
        <v>0.3</v>
      </c>
      <c r="I34" s="60">
        <v>1.3</v>
      </c>
      <c r="J34" s="64"/>
      <c r="K34" s="64"/>
      <c r="L34" s="64"/>
      <c r="M34" s="64"/>
      <c r="N34" s="120">
        <f>ROUND(SUM(G35:M35),3)</f>
        <v>0.23</v>
      </c>
      <c r="O34" s="148">
        <v>32</v>
      </c>
      <c r="P34" s="154">
        <f>N34*O34</f>
        <v>7.36</v>
      </c>
    </row>
    <row r="35" spans="1:16" ht="13.5" customHeight="1">
      <c r="A35" s="124"/>
      <c r="B35" s="124"/>
      <c r="C35" s="124"/>
      <c r="D35" s="157"/>
      <c r="E35" s="116"/>
      <c r="F35" s="117"/>
      <c r="G35" s="63">
        <f t="shared" ref="G35:M35" si="6">IF(G34&gt;0,$G$23*G34/1000,"")</f>
        <v>1.35E-2</v>
      </c>
      <c r="H35" s="63">
        <f t="shared" si="6"/>
        <v>4.0500000000000001E-2</v>
      </c>
      <c r="I35" s="63">
        <f t="shared" si="6"/>
        <v>0.17549999999999999</v>
      </c>
      <c r="J35" s="63" t="str">
        <f t="shared" si="6"/>
        <v/>
      </c>
      <c r="K35" s="63" t="str">
        <f t="shared" si="6"/>
        <v/>
      </c>
      <c r="L35" s="63" t="str">
        <f t="shared" si="6"/>
        <v/>
      </c>
      <c r="M35" s="63" t="str">
        <f t="shared" si="6"/>
        <v/>
      </c>
      <c r="N35" s="121"/>
      <c r="O35" s="122"/>
      <c r="P35" s="155"/>
    </row>
    <row r="36" spans="1:16" ht="13.5" customHeight="1">
      <c r="A36" s="124" t="s">
        <v>51</v>
      </c>
      <c r="B36" s="124"/>
      <c r="C36" s="124"/>
      <c r="D36" s="152"/>
      <c r="E36" s="114" t="s">
        <v>13</v>
      </c>
      <c r="F36" s="115"/>
      <c r="G36" s="60">
        <v>18</v>
      </c>
      <c r="H36" s="65"/>
      <c r="I36" s="65"/>
      <c r="J36" s="65"/>
      <c r="K36" s="65"/>
      <c r="L36" s="65"/>
      <c r="M36" s="60"/>
      <c r="N36" s="120">
        <f>ROUND(SUM(G37:M37),3)</f>
        <v>2.4300000000000002</v>
      </c>
      <c r="O36" s="123">
        <v>70</v>
      </c>
      <c r="P36" s="118">
        <f>N36*O36</f>
        <v>170.10000000000002</v>
      </c>
    </row>
    <row r="37" spans="1:16" ht="13.5" customHeight="1">
      <c r="A37" s="124"/>
      <c r="B37" s="124"/>
      <c r="C37" s="124"/>
      <c r="D37" s="152"/>
      <c r="E37" s="116"/>
      <c r="F37" s="117"/>
      <c r="G37" s="61">
        <f t="shared" ref="G37:M37" si="7">IF(G36&gt;0,$G$23*G36/1000,"")</f>
        <v>2.4300000000000002</v>
      </c>
      <c r="H37" s="63" t="str">
        <f t="shared" si="7"/>
        <v/>
      </c>
      <c r="I37" s="61" t="str">
        <f t="shared" si="7"/>
        <v/>
      </c>
      <c r="J37" s="61" t="str">
        <f t="shared" si="7"/>
        <v/>
      </c>
      <c r="K37" s="61" t="str">
        <f t="shared" si="7"/>
        <v/>
      </c>
      <c r="L37" s="61" t="str">
        <f t="shared" si="7"/>
        <v/>
      </c>
      <c r="M37" s="61" t="str">
        <f t="shared" si="7"/>
        <v/>
      </c>
      <c r="N37" s="121"/>
      <c r="O37" s="123"/>
      <c r="P37" s="119"/>
    </row>
    <row r="38" spans="1:16" ht="13.5" customHeight="1">
      <c r="A38" s="134" t="s">
        <v>68</v>
      </c>
      <c r="B38" s="134"/>
      <c r="C38" s="134"/>
      <c r="D38" s="151"/>
      <c r="E38" s="114" t="s">
        <v>13</v>
      </c>
      <c r="F38" s="115"/>
      <c r="G38" s="62"/>
      <c r="H38" s="62">
        <v>34</v>
      </c>
      <c r="I38" s="62"/>
      <c r="J38" s="62"/>
      <c r="K38" s="62"/>
      <c r="L38" s="62"/>
      <c r="M38" s="62"/>
      <c r="N38" s="120">
        <f>ROUND(SUM(G39:M39),3)</f>
        <v>4.59</v>
      </c>
      <c r="O38" s="123">
        <v>113.21</v>
      </c>
      <c r="P38" s="118">
        <f>N38*O38</f>
        <v>519.63389999999993</v>
      </c>
    </row>
    <row r="39" spans="1:16" ht="13.5" customHeight="1">
      <c r="A39" s="134"/>
      <c r="B39" s="134"/>
      <c r="C39" s="134"/>
      <c r="D39" s="151"/>
      <c r="E39" s="116"/>
      <c r="F39" s="117"/>
      <c r="G39" s="63" t="str">
        <f t="shared" ref="G39:M39" si="8">IF(G38&gt;0,$G$23*G38/1000,"")</f>
        <v/>
      </c>
      <c r="H39" s="61">
        <f t="shared" si="8"/>
        <v>4.59</v>
      </c>
      <c r="I39" s="61" t="str">
        <f t="shared" si="8"/>
        <v/>
      </c>
      <c r="J39" s="61" t="str">
        <f t="shared" si="8"/>
        <v/>
      </c>
      <c r="K39" s="61" t="str">
        <f t="shared" si="8"/>
        <v/>
      </c>
      <c r="L39" s="61" t="str">
        <f t="shared" si="8"/>
        <v/>
      </c>
      <c r="M39" s="61" t="str">
        <f t="shared" si="8"/>
        <v/>
      </c>
      <c r="N39" s="121"/>
      <c r="O39" s="123"/>
      <c r="P39" s="119"/>
    </row>
    <row r="40" spans="1:16" ht="13.5" customHeight="1">
      <c r="A40" s="134" t="s">
        <v>102</v>
      </c>
      <c r="B40" s="134"/>
      <c r="C40" s="134"/>
      <c r="D40" s="151"/>
      <c r="E40" s="114" t="s">
        <v>13</v>
      </c>
      <c r="F40" s="115"/>
      <c r="G40" s="62"/>
      <c r="H40" s="62"/>
      <c r="I40" s="62"/>
      <c r="J40" s="62"/>
      <c r="K40" s="62">
        <v>7</v>
      </c>
      <c r="L40" s="62"/>
      <c r="M40" s="62"/>
      <c r="N40" s="120">
        <f>ROUND(SUM(G41:M41),3)</f>
        <v>0.94499999999999995</v>
      </c>
      <c r="O40" s="123">
        <v>74.3</v>
      </c>
      <c r="P40" s="118">
        <f>N40*O40</f>
        <v>70.213499999999996</v>
      </c>
    </row>
    <row r="41" spans="1:16" ht="13.5" customHeight="1">
      <c r="A41" s="134"/>
      <c r="B41" s="134"/>
      <c r="C41" s="134"/>
      <c r="D41" s="151"/>
      <c r="E41" s="116"/>
      <c r="F41" s="117"/>
      <c r="G41" s="69" t="str">
        <f t="shared" ref="G41:M41" si="9">IF(G40&gt;0,$G$23*G40/1000,"")</f>
        <v/>
      </c>
      <c r="H41" s="61" t="str">
        <f t="shared" si="9"/>
        <v/>
      </c>
      <c r="I41" s="61" t="str">
        <f t="shared" si="9"/>
        <v/>
      </c>
      <c r="J41" s="61" t="str">
        <f t="shared" si="9"/>
        <v/>
      </c>
      <c r="K41" s="61">
        <f t="shared" si="9"/>
        <v>0.94499999999999995</v>
      </c>
      <c r="L41" s="61" t="str">
        <f t="shared" si="9"/>
        <v/>
      </c>
      <c r="M41" s="61" t="str">
        <f t="shared" si="9"/>
        <v/>
      </c>
      <c r="N41" s="121"/>
      <c r="O41" s="123"/>
      <c r="P41" s="119"/>
    </row>
    <row r="42" spans="1:16" ht="13.5" customHeight="1">
      <c r="A42" s="134" t="s">
        <v>19</v>
      </c>
      <c r="B42" s="134"/>
      <c r="C42" s="134"/>
      <c r="D42" s="151"/>
      <c r="E42" s="114" t="s">
        <v>13</v>
      </c>
      <c r="F42" s="115"/>
      <c r="G42" s="62">
        <v>7</v>
      </c>
      <c r="H42" s="60"/>
      <c r="I42" s="60"/>
      <c r="J42" s="60"/>
      <c r="K42" s="60"/>
      <c r="L42" s="60"/>
      <c r="M42" s="60"/>
      <c r="N42" s="120">
        <f>ROUND(SUM(G43:M43),3)</f>
        <v>0.94499999999999995</v>
      </c>
      <c r="O42" s="123">
        <v>80</v>
      </c>
      <c r="P42" s="118">
        <f>N42*O42</f>
        <v>75.599999999999994</v>
      </c>
    </row>
    <row r="43" spans="1:16" ht="13.5" customHeight="1">
      <c r="A43" s="134"/>
      <c r="B43" s="134"/>
      <c r="C43" s="134"/>
      <c r="D43" s="151"/>
      <c r="E43" s="116"/>
      <c r="F43" s="117"/>
      <c r="G43" s="69">
        <f t="shared" ref="G43:M43" si="10">IF(G42&gt;0,$G$23*G42/1000,"")</f>
        <v>0.94499999999999995</v>
      </c>
      <c r="H43" s="61" t="str">
        <f t="shared" si="10"/>
        <v/>
      </c>
      <c r="I43" s="61" t="str">
        <f t="shared" si="10"/>
        <v/>
      </c>
      <c r="J43" s="61" t="str">
        <f t="shared" si="10"/>
        <v/>
      </c>
      <c r="K43" s="61" t="str">
        <f t="shared" si="10"/>
        <v/>
      </c>
      <c r="L43" s="61" t="str">
        <f t="shared" si="10"/>
        <v/>
      </c>
      <c r="M43" s="61" t="str">
        <f t="shared" si="10"/>
        <v/>
      </c>
      <c r="N43" s="121"/>
      <c r="O43" s="123"/>
      <c r="P43" s="119"/>
    </row>
    <row r="44" spans="1:16" ht="13.5" customHeight="1">
      <c r="A44" s="134" t="s">
        <v>69</v>
      </c>
      <c r="B44" s="134"/>
      <c r="C44" s="134"/>
      <c r="D44" s="147"/>
      <c r="E44" s="114" t="s">
        <v>13</v>
      </c>
      <c r="F44" s="115"/>
      <c r="G44" s="66"/>
      <c r="H44" s="66"/>
      <c r="I44" s="79">
        <v>54.607399999999998</v>
      </c>
      <c r="J44" s="66"/>
      <c r="K44" s="66"/>
      <c r="L44" s="66"/>
      <c r="M44" s="66"/>
      <c r="N44" s="120">
        <f>ROUND(SUM(G45:M45),3)</f>
        <v>7.3719999999999999</v>
      </c>
      <c r="O44" s="148">
        <v>571</v>
      </c>
      <c r="P44" s="118">
        <f>N44*O44</f>
        <v>4209.4120000000003</v>
      </c>
    </row>
    <row r="45" spans="1:16" ht="13.5" customHeight="1">
      <c r="A45" s="134"/>
      <c r="B45" s="134"/>
      <c r="C45" s="134"/>
      <c r="D45" s="147"/>
      <c r="E45" s="116"/>
      <c r="F45" s="117"/>
      <c r="G45" s="63" t="str">
        <f t="shared" ref="G45:M45" si="11">IF(G44&gt;0,$G$23*G44/1000,"")</f>
        <v/>
      </c>
      <c r="H45" s="61" t="str">
        <f t="shared" si="11"/>
        <v/>
      </c>
      <c r="I45" s="61">
        <f t="shared" si="11"/>
        <v>7.3719989999999997</v>
      </c>
      <c r="J45" s="61" t="str">
        <f t="shared" si="11"/>
        <v/>
      </c>
      <c r="K45" s="61" t="str">
        <f t="shared" si="11"/>
        <v/>
      </c>
      <c r="L45" s="61" t="str">
        <f t="shared" si="11"/>
        <v/>
      </c>
      <c r="M45" s="61" t="str">
        <f t="shared" si="11"/>
        <v/>
      </c>
      <c r="N45" s="121"/>
      <c r="O45" s="122"/>
      <c r="P45" s="119"/>
    </row>
    <row r="46" spans="1:16" ht="13.5" customHeight="1">
      <c r="A46" s="134" t="s">
        <v>23</v>
      </c>
      <c r="B46" s="134"/>
      <c r="C46" s="134"/>
      <c r="D46" s="147"/>
      <c r="E46" s="114" t="s">
        <v>13</v>
      </c>
      <c r="F46" s="115"/>
      <c r="G46" s="66"/>
      <c r="H46" s="66"/>
      <c r="I46" s="66">
        <v>1.3</v>
      </c>
      <c r="J46" s="66"/>
      <c r="K46" s="66"/>
      <c r="L46" s="66"/>
      <c r="M46" s="66"/>
      <c r="N46" s="120">
        <f>ROUND(SUM(G47:M47),3)</f>
        <v>0.17599999999999999</v>
      </c>
      <c r="O46" s="148">
        <v>46</v>
      </c>
      <c r="P46" s="118">
        <f>N46*O46</f>
        <v>8.0960000000000001</v>
      </c>
    </row>
    <row r="47" spans="1:16" ht="13.5" customHeight="1">
      <c r="A47" s="134"/>
      <c r="B47" s="134"/>
      <c r="C47" s="134"/>
      <c r="D47" s="147"/>
      <c r="E47" s="116"/>
      <c r="F47" s="117"/>
      <c r="G47" s="63" t="str">
        <f t="shared" ref="G47:M47" si="12">IF(G46&gt;0,$G$23*G46/1000,"")</f>
        <v/>
      </c>
      <c r="H47" s="61" t="str">
        <f t="shared" si="12"/>
        <v/>
      </c>
      <c r="I47" s="61">
        <f t="shared" si="12"/>
        <v>0.17549999999999999</v>
      </c>
      <c r="J47" s="61" t="str">
        <f t="shared" si="12"/>
        <v/>
      </c>
      <c r="K47" s="61" t="str">
        <f t="shared" si="12"/>
        <v/>
      </c>
      <c r="L47" s="61" t="str">
        <f t="shared" si="12"/>
        <v/>
      </c>
      <c r="M47" s="61" t="str">
        <f t="shared" si="12"/>
        <v/>
      </c>
      <c r="N47" s="121"/>
      <c r="O47" s="122"/>
      <c r="P47" s="119"/>
    </row>
    <row r="48" spans="1:16" ht="13.5" customHeight="1">
      <c r="A48" s="134" t="s">
        <v>70</v>
      </c>
      <c r="B48" s="134"/>
      <c r="C48" s="134"/>
      <c r="D48" s="149"/>
      <c r="E48" s="114" t="s">
        <v>13</v>
      </c>
      <c r="F48" s="115"/>
      <c r="G48" s="67"/>
      <c r="H48" s="68"/>
      <c r="I48" s="81">
        <v>7.4074</v>
      </c>
      <c r="J48" s="68"/>
      <c r="K48" s="68"/>
      <c r="L48" s="68"/>
      <c r="M48" s="68"/>
      <c r="N48" s="120">
        <f>ROUND(SUM(G49:M49),3)</f>
        <v>1</v>
      </c>
      <c r="O48" s="148">
        <v>319.05</v>
      </c>
      <c r="P48" s="118">
        <f>N48*O48</f>
        <v>319.05</v>
      </c>
    </row>
    <row r="49" spans="1:16" ht="13.5" customHeight="1">
      <c r="A49" s="134"/>
      <c r="B49" s="134"/>
      <c r="C49" s="134"/>
      <c r="D49" s="150"/>
      <c r="E49" s="116"/>
      <c r="F49" s="117"/>
      <c r="G49" s="63" t="str">
        <f t="shared" ref="G49:M49" si="13">IF(G48&gt;0,$G$23*G48/1000,"")</f>
        <v/>
      </c>
      <c r="H49" s="61" t="str">
        <f t="shared" si="13"/>
        <v/>
      </c>
      <c r="I49" s="61">
        <f t="shared" si="13"/>
        <v>0.99999899999999997</v>
      </c>
      <c r="J49" s="61" t="str">
        <f t="shared" si="13"/>
        <v/>
      </c>
      <c r="K49" s="61" t="str">
        <f t="shared" si="13"/>
        <v/>
      </c>
      <c r="L49" s="61" t="str">
        <f t="shared" si="13"/>
        <v/>
      </c>
      <c r="M49" s="61" t="str">
        <f t="shared" si="13"/>
        <v/>
      </c>
      <c r="N49" s="121"/>
      <c r="O49" s="122"/>
      <c r="P49" s="119"/>
    </row>
    <row r="50" spans="1:16" ht="13.5" customHeight="1">
      <c r="A50" s="134" t="s">
        <v>99</v>
      </c>
      <c r="B50" s="134"/>
      <c r="C50" s="134"/>
      <c r="D50" s="149"/>
      <c r="E50" s="114" t="s">
        <v>13</v>
      </c>
      <c r="F50" s="115"/>
      <c r="G50" s="80">
        <v>22.222000000000001</v>
      </c>
      <c r="H50" s="68"/>
      <c r="I50" s="68"/>
      <c r="J50" s="68"/>
      <c r="K50" s="68"/>
      <c r="L50" s="68"/>
      <c r="M50" s="68"/>
      <c r="N50" s="120">
        <f>ROUND(SUM(G51:M51),3)</f>
        <v>3</v>
      </c>
      <c r="O50" s="148">
        <v>158.66999999999999</v>
      </c>
      <c r="P50" s="118">
        <f>N50*O50</f>
        <v>476.01</v>
      </c>
    </row>
    <row r="51" spans="1:16" ht="13.5" customHeight="1">
      <c r="A51" s="134"/>
      <c r="B51" s="134"/>
      <c r="C51" s="134"/>
      <c r="D51" s="150"/>
      <c r="E51" s="116"/>
      <c r="F51" s="117"/>
      <c r="G51" s="63">
        <f t="shared" ref="G51:M51" si="14">IF(G50&gt;0,$G$23*G50/1000,"")</f>
        <v>2.9999700000000002</v>
      </c>
      <c r="H51" s="61" t="str">
        <f t="shared" si="14"/>
        <v/>
      </c>
      <c r="I51" s="61" t="str">
        <f t="shared" si="14"/>
        <v/>
      </c>
      <c r="J51" s="61" t="str">
        <f t="shared" si="14"/>
        <v/>
      </c>
      <c r="K51" s="61" t="str">
        <f t="shared" si="14"/>
        <v/>
      </c>
      <c r="L51" s="61" t="str">
        <f t="shared" si="14"/>
        <v/>
      </c>
      <c r="M51" s="61" t="str">
        <f t="shared" si="14"/>
        <v/>
      </c>
      <c r="N51" s="121"/>
      <c r="O51" s="122"/>
      <c r="P51" s="119"/>
    </row>
    <row r="52" spans="1:16" ht="13.5" customHeight="1">
      <c r="A52" s="134" t="s">
        <v>92</v>
      </c>
      <c r="B52" s="134"/>
      <c r="C52" s="134"/>
      <c r="D52" s="149"/>
      <c r="E52" s="114" t="s">
        <v>13</v>
      </c>
      <c r="F52" s="115"/>
      <c r="G52" s="67"/>
      <c r="H52" s="68"/>
      <c r="I52" s="68"/>
      <c r="J52" s="68"/>
      <c r="K52" s="68"/>
      <c r="L52" s="83">
        <v>111.11109999999999</v>
      </c>
      <c r="M52" s="68"/>
      <c r="N52" s="120">
        <f>ROUND(SUM(G53:M53),3)</f>
        <v>15</v>
      </c>
      <c r="O52" s="148">
        <v>300</v>
      </c>
      <c r="P52" s="118">
        <f>N52*O52</f>
        <v>4500</v>
      </c>
    </row>
    <row r="53" spans="1:16" ht="13.5" customHeight="1">
      <c r="A53" s="134"/>
      <c r="B53" s="134"/>
      <c r="C53" s="134"/>
      <c r="D53" s="150"/>
      <c r="E53" s="116"/>
      <c r="F53" s="117"/>
      <c r="G53" s="63" t="str">
        <f t="shared" ref="G53:M53" si="15">IF(G52&gt;0,$G$23*G52/1000,"")</f>
        <v/>
      </c>
      <c r="H53" s="61" t="str">
        <f t="shared" si="15"/>
        <v/>
      </c>
      <c r="I53" s="61" t="str">
        <f t="shared" si="15"/>
        <v/>
      </c>
      <c r="J53" s="61" t="str">
        <f t="shared" si="15"/>
        <v/>
      </c>
      <c r="K53" s="61" t="str">
        <f t="shared" si="15"/>
        <v/>
      </c>
      <c r="L53" s="61">
        <f t="shared" si="15"/>
        <v>14.9999985</v>
      </c>
      <c r="M53" s="61" t="str">
        <f t="shared" si="15"/>
        <v/>
      </c>
      <c r="N53" s="121"/>
      <c r="O53" s="122"/>
      <c r="P53" s="119"/>
    </row>
    <row r="54" spans="1:16" ht="13.5" customHeight="1">
      <c r="A54" s="163" t="s">
        <v>108</v>
      </c>
      <c r="B54" s="163"/>
      <c r="C54" s="164"/>
      <c r="D54" s="147"/>
      <c r="E54" s="114" t="s">
        <v>13</v>
      </c>
      <c r="F54" s="115"/>
      <c r="G54" s="66"/>
      <c r="H54" s="66"/>
      <c r="I54" s="66"/>
      <c r="J54" s="66"/>
      <c r="K54" s="79">
        <v>37.036999999999999</v>
      </c>
      <c r="L54" s="66"/>
      <c r="M54" s="66"/>
      <c r="N54" s="120">
        <f>ROUND(SUM(G55:M55),3)</f>
        <v>5</v>
      </c>
      <c r="O54" s="148">
        <v>140</v>
      </c>
      <c r="P54" s="118">
        <f>N54*O54</f>
        <v>700</v>
      </c>
    </row>
    <row r="55" spans="1:16" ht="13.5" customHeight="1">
      <c r="A55" s="165"/>
      <c r="B55" s="165"/>
      <c r="C55" s="166"/>
      <c r="D55" s="147"/>
      <c r="E55" s="116"/>
      <c r="F55" s="117"/>
      <c r="G55" s="63" t="str">
        <f t="shared" ref="G55:M57" si="16">IF(G54&gt;0,$G$23*G54/1000,"")</f>
        <v/>
      </c>
      <c r="H55" s="61" t="str">
        <f t="shared" si="16"/>
        <v/>
      </c>
      <c r="I55" s="61" t="str">
        <f t="shared" si="16"/>
        <v/>
      </c>
      <c r="J55" s="61" t="str">
        <f t="shared" si="16"/>
        <v/>
      </c>
      <c r="K55" s="61">
        <f t="shared" si="16"/>
        <v>4.9999950000000002</v>
      </c>
      <c r="L55" s="61" t="str">
        <f t="shared" si="16"/>
        <v/>
      </c>
      <c r="M55" s="61" t="str">
        <f t="shared" si="16"/>
        <v/>
      </c>
      <c r="N55" s="121"/>
      <c r="O55" s="122"/>
      <c r="P55" s="119"/>
    </row>
    <row r="56" spans="1:16" ht="13.5" hidden="1" customHeight="1">
      <c r="A56" s="163" t="s">
        <v>92</v>
      </c>
      <c r="B56" s="163"/>
      <c r="C56" s="164"/>
      <c r="D56" s="167"/>
      <c r="E56" s="114" t="s">
        <v>13</v>
      </c>
      <c r="F56" s="115"/>
      <c r="G56" s="74"/>
      <c r="H56" s="73"/>
      <c r="I56" s="73"/>
      <c r="J56" s="73"/>
      <c r="K56" s="73"/>
      <c r="L56" s="82"/>
      <c r="M56" s="73"/>
      <c r="N56" s="120">
        <f>ROUND(SUM(G57:M57),3)</f>
        <v>0</v>
      </c>
      <c r="O56" s="148">
        <v>300</v>
      </c>
      <c r="P56" s="118">
        <f>N56*O56</f>
        <v>0</v>
      </c>
    </row>
    <row r="57" spans="1:16" ht="13.5" hidden="1" customHeight="1">
      <c r="A57" s="165"/>
      <c r="B57" s="165"/>
      <c r="C57" s="166"/>
      <c r="D57" s="168"/>
      <c r="E57" s="116"/>
      <c r="F57" s="117"/>
      <c r="G57" s="63" t="str">
        <f t="shared" si="16"/>
        <v/>
      </c>
      <c r="H57" s="63" t="str">
        <f t="shared" si="16"/>
        <v/>
      </c>
      <c r="I57" s="63" t="str">
        <f t="shared" si="16"/>
        <v/>
      </c>
      <c r="J57" s="63" t="str">
        <f t="shared" si="16"/>
        <v/>
      </c>
      <c r="K57" s="63" t="str">
        <f t="shared" si="16"/>
        <v/>
      </c>
      <c r="L57" s="63" t="str">
        <f t="shared" si="16"/>
        <v/>
      </c>
      <c r="M57" s="63" t="str">
        <f t="shared" si="16"/>
        <v/>
      </c>
      <c r="N57" s="121"/>
      <c r="O57" s="122"/>
      <c r="P57" s="119"/>
    </row>
    <row r="58" spans="1:16" ht="18.75">
      <c r="A58" s="139" t="s">
        <v>14</v>
      </c>
      <c r="B58" s="140"/>
      <c r="C58" s="141"/>
      <c r="D58" s="31"/>
      <c r="E58" s="143"/>
      <c r="F58" s="143"/>
      <c r="G58" s="47" t="s">
        <v>73</v>
      </c>
      <c r="H58" s="48" t="s">
        <v>71</v>
      </c>
      <c r="I58" s="48" t="s">
        <v>109</v>
      </c>
      <c r="J58" s="48" t="s">
        <v>106</v>
      </c>
      <c r="K58" s="48" t="s">
        <v>15</v>
      </c>
      <c r="L58" s="48" t="s">
        <v>71</v>
      </c>
      <c r="M58" s="49"/>
      <c r="N58" s="52"/>
      <c r="O58" s="50"/>
      <c r="P58" s="53"/>
    </row>
    <row r="59" spans="1:16" ht="18.75">
      <c r="A59" s="139" t="s">
        <v>16</v>
      </c>
      <c r="B59" s="140"/>
      <c r="C59" s="141"/>
      <c r="D59" s="31"/>
      <c r="E59" s="143"/>
      <c r="F59" s="143"/>
      <c r="G59" s="75" t="s">
        <v>73</v>
      </c>
      <c r="H59" s="75" t="s">
        <v>71</v>
      </c>
      <c r="I59" s="75" t="s">
        <v>109</v>
      </c>
      <c r="J59" s="75" t="s">
        <v>106</v>
      </c>
      <c r="K59" s="75" t="s">
        <v>15</v>
      </c>
      <c r="L59" s="75" t="s">
        <v>71</v>
      </c>
      <c r="M59" s="32"/>
      <c r="N59" s="51"/>
      <c r="O59" s="51"/>
      <c r="P59" s="54"/>
    </row>
    <row r="60" spans="1:16">
      <c r="A60" s="55"/>
      <c r="B60" s="55"/>
      <c r="C60" s="55"/>
      <c r="D60" s="13"/>
      <c r="E60" s="14"/>
      <c r="F60" s="14"/>
      <c r="G60" s="56"/>
      <c r="H60" s="57"/>
      <c r="I60" s="56"/>
      <c r="J60" s="56"/>
      <c r="K60" s="56"/>
      <c r="L60" s="56"/>
      <c r="M60" s="56"/>
      <c r="N60" s="58"/>
      <c r="O60" s="58"/>
      <c r="P60" s="59"/>
    </row>
    <row r="61" spans="1:16">
      <c r="A61" s="55" t="s">
        <v>107</v>
      </c>
      <c r="B61" s="55"/>
      <c r="C61" s="55"/>
      <c r="D61" s="13"/>
      <c r="E61" s="14"/>
      <c r="F61" s="14"/>
      <c r="G61" s="56"/>
      <c r="H61" s="57"/>
      <c r="I61" s="56"/>
      <c r="J61" s="56"/>
      <c r="K61" s="56"/>
      <c r="L61" s="56"/>
      <c r="M61" s="56"/>
      <c r="N61" s="58"/>
      <c r="O61" s="58"/>
      <c r="P61" s="59"/>
    </row>
    <row r="62" spans="1:16" ht="16.5" customHeight="1">
      <c r="A62" s="55"/>
      <c r="B62" s="55"/>
      <c r="C62" s="55"/>
      <c r="D62" s="13"/>
      <c r="E62" s="14"/>
      <c r="F62" s="14"/>
      <c r="G62" s="56"/>
      <c r="H62" s="57"/>
      <c r="I62" s="56"/>
      <c r="J62" s="56"/>
      <c r="K62" s="56"/>
      <c r="L62" s="56"/>
      <c r="M62" s="56"/>
      <c r="N62" s="58"/>
      <c r="O62" s="58"/>
      <c r="P62" s="59"/>
    </row>
    <row r="64" spans="1:16">
      <c r="A64" s="160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</row>
    <row r="67" spans="10:12">
      <c r="J67" s="26"/>
      <c r="K67" s="26"/>
      <c r="L67" s="26"/>
    </row>
  </sheetData>
  <mergeCells count="141">
    <mergeCell ref="A4:D4"/>
    <mergeCell ref="A64:P64"/>
    <mergeCell ref="A23:C23"/>
    <mergeCell ref="P56:P57"/>
    <mergeCell ref="N56:N57"/>
    <mergeCell ref="O56:O57"/>
    <mergeCell ref="A56:C57"/>
    <mergeCell ref="P24:P25"/>
    <mergeCell ref="D56:D57"/>
    <mergeCell ref="E56:F57"/>
    <mergeCell ref="P30:P31"/>
    <mergeCell ref="G17:M18"/>
    <mergeCell ref="G19:G22"/>
    <mergeCell ref="H19:H22"/>
    <mergeCell ref="I19:I22"/>
    <mergeCell ref="A2:D2"/>
    <mergeCell ref="E10:M10"/>
    <mergeCell ref="I12:K12"/>
    <mergeCell ref="D9:E9"/>
    <mergeCell ref="A3:B3"/>
    <mergeCell ref="N26:N27"/>
    <mergeCell ref="O26:O27"/>
    <mergeCell ref="O28:O29"/>
    <mergeCell ref="P28:P29"/>
    <mergeCell ref="N28:N29"/>
    <mergeCell ref="E28:F29"/>
    <mergeCell ref="E32:F33"/>
    <mergeCell ref="N30:N31"/>
    <mergeCell ref="O30:O31"/>
    <mergeCell ref="P32:P33"/>
    <mergeCell ref="N34:N35"/>
    <mergeCell ref="O34:O35"/>
    <mergeCell ref="P34:P35"/>
    <mergeCell ref="N32:N33"/>
    <mergeCell ref="O32:O33"/>
    <mergeCell ref="E34:F35"/>
    <mergeCell ref="O36:O37"/>
    <mergeCell ref="P36:P37"/>
    <mergeCell ref="D38:D39"/>
    <mergeCell ref="N38:N39"/>
    <mergeCell ref="O38:O39"/>
    <mergeCell ref="P38:P39"/>
    <mergeCell ref="D36:D37"/>
    <mergeCell ref="N36:N37"/>
    <mergeCell ref="O40:O41"/>
    <mergeCell ref="P40:P41"/>
    <mergeCell ref="D42:D43"/>
    <mergeCell ref="N42:N43"/>
    <mergeCell ref="O42:O43"/>
    <mergeCell ref="P42:P43"/>
    <mergeCell ref="D40:D41"/>
    <mergeCell ref="N40:N41"/>
    <mergeCell ref="O44:O45"/>
    <mergeCell ref="P44:P45"/>
    <mergeCell ref="D46:D47"/>
    <mergeCell ref="N46:N47"/>
    <mergeCell ref="O46:O47"/>
    <mergeCell ref="P46:P47"/>
    <mergeCell ref="D44:D45"/>
    <mergeCell ref="N44:N45"/>
    <mergeCell ref="P48:P49"/>
    <mergeCell ref="D54:D55"/>
    <mergeCell ref="N54:N55"/>
    <mergeCell ref="O54:O55"/>
    <mergeCell ref="P54:P55"/>
    <mergeCell ref="D48:D49"/>
    <mergeCell ref="N48:N49"/>
    <mergeCell ref="O48:O49"/>
    <mergeCell ref="A58:C58"/>
    <mergeCell ref="A59:C59"/>
    <mergeCell ref="H14:L14"/>
    <mergeCell ref="E58:F58"/>
    <mergeCell ref="E59:F59"/>
    <mergeCell ref="D24:D25"/>
    <mergeCell ref="D26:D27"/>
    <mergeCell ref="K19:K22"/>
    <mergeCell ref="L19:L22"/>
    <mergeCell ref="A48:C49"/>
    <mergeCell ref="A54:C55"/>
    <mergeCell ref="E36:F37"/>
    <mergeCell ref="E38:F39"/>
    <mergeCell ref="E40:F41"/>
    <mergeCell ref="E42:F43"/>
    <mergeCell ref="E44:F45"/>
    <mergeCell ref="E46:F47"/>
    <mergeCell ref="E48:F49"/>
    <mergeCell ref="E54:F55"/>
    <mergeCell ref="A44:C45"/>
    <mergeCell ref="A46:C47"/>
    <mergeCell ref="A24:C25"/>
    <mergeCell ref="A26:C27"/>
    <mergeCell ref="A40:C41"/>
    <mergeCell ref="A42:C43"/>
    <mergeCell ref="A36:C37"/>
    <mergeCell ref="A38:C39"/>
    <mergeCell ref="A28:C29"/>
    <mergeCell ref="A30:C31"/>
    <mergeCell ref="D32:D33"/>
    <mergeCell ref="D34:D35"/>
    <mergeCell ref="A32:C33"/>
    <mergeCell ref="A34:C35"/>
    <mergeCell ref="D28:D29"/>
    <mergeCell ref="D30:D31"/>
    <mergeCell ref="E30:F31"/>
    <mergeCell ref="R11:S11"/>
    <mergeCell ref="R9:S9"/>
    <mergeCell ref="R10:S10"/>
    <mergeCell ref="R6:S6"/>
    <mergeCell ref="E24:F25"/>
    <mergeCell ref="E26:F27"/>
    <mergeCell ref="P26:P27"/>
    <mergeCell ref="P21:P22"/>
    <mergeCell ref="N24:N25"/>
    <mergeCell ref="O24:O25"/>
    <mergeCell ref="E22:F23"/>
    <mergeCell ref="J19:J22"/>
    <mergeCell ref="M19:M22"/>
    <mergeCell ref="A1:B1"/>
    <mergeCell ref="G7:J7"/>
    <mergeCell ref="N20:O20"/>
    <mergeCell ref="N21:N22"/>
    <mergeCell ref="O21:O22"/>
    <mergeCell ref="A22:D22"/>
    <mergeCell ref="R5:S5"/>
    <mergeCell ref="Q7:Q8"/>
    <mergeCell ref="R7:S8"/>
    <mergeCell ref="K1:S1"/>
    <mergeCell ref="K2:S2"/>
    <mergeCell ref="K3:S3"/>
    <mergeCell ref="A50:C51"/>
    <mergeCell ref="D50:D51"/>
    <mergeCell ref="E50:F51"/>
    <mergeCell ref="N50:N51"/>
    <mergeCell ref="O50:O51"/>
    <mergeCell ref="P50:P51"/>
    <mergeCell ref="A52:C53"/>
    <mergeCell ref="D52:D53"/>
    <mergeCell ref="E52:F53"/>
    <mergeCell ref="N52:N53"/>
    <mergeCell ref="O52:O53"/>
    <mergeCell ref="P52:P53"/>
  </mergeCells>
  <phoneticPr fontId="0" type="noConversion"/>
  <pageMargins left="1.05" right="0.17" top="0.25" bottom="0.35" header="0.21" footer="0.3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Понедельник 1</vt:lpstr>
      <vt:lpstr>Вторник 1 </vt:lpstr>
      <vt:lpstr>Среда 1</vt:lpstr>
      <vt:lpstr>Четверг 1 </vt:lpstr>
      <vt:lpstr>Пятница 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2024-12-09T09:51:37Z</cp:lastPrinted>
  <dcterms:created xsi:type="dcterms:W3CDTF">1996-10-08T23:32:33Z</dcterms:created>
  <dcterms:modified xsi:type="dcterms:W3CDTF">2024-12-09T10:48:45Z</dcterms:modified>
</cp:coreProperties>
</file>